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 Computers\Desktop\"/>
    </mc:Choice>
  </mc:AlternateContent>
  <bookViews>
    <workbookView xWindow="0" yWindow="0" windowWidth="20490" windowHeight="705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N1'!$A$1:$L$28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N8'!$A$1:$J$29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C23" i="47"/>
  <c r="D17" i="47"/>
  <c r="C17" i="47"/>
  <c r="D14" i="47"/>
  <c r="C14" i="47"/>
  <c r="D13" i="47"/>
  <c r="C13" i="47"/>
  <c r="D10" i="47"/>
  <c r="C10" i="47"/>
  <c r="D9" i="47"/>
  <c r="C9" i="47"/>
  <c r="D12" i="3"/>
  <c r="C12" i="3"/>
  <c r="C25" i="59" l="1"/>
  <c r="C23" i="59"/>
  <c r="C21" i="59"/>
  <c r="C19" i="59"/>
  <c r="C18" i="59"/>
  <c r="C12" i="59"/>
  <c r="I2" i="35" l="1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A5" i="57"/>
  <c r="A5" i="56"/>
  <c r="D12" i="40" l="1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D26" i="7"/>
  <c r="D19" i="7"/>
  <c r="C19" i="7"/>
  <c r="D16" i="7"/>
  <c r="C16" i="7"/>
  <c r="D10" i="7"/>
  <c r="D31" i="3"/>
  <c r="C31" i="3"/>
  <c r="C24" i="59" s="1"/>
  <c r="D9" i="7" l="1"/>
  <c r="C26" i="7"/>
  <c r="C10" i="7"/>
  <c r="C9" i="7" s="1"/>
  <c r="L35" i="46" l="1"/>
  <c r="H34" i="45"/>
  <c r="G34" i="45"/>
  <c r="I25" i="43"/>
  <c r="H25" i="43"/>
  <c r="G25" i="43"/>
  <c r="D27" i="3" l="1"/>
  <c r="C27" i="3"/>
  <c r="C22" i="59" s="1"/>
  <c r="C20" i="59" s="1"/>
  <c r="D17" i="28" l="1"/>
  <c r="C17" i="28"/>
  <c r="I25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J32" i="10"/>
  <c r="F32" i="10"/>
  <c r="D32" i="10"/>
  <c r="J19" i="10"/>
  <c r="J17" i="10" s="1"/>
  <c r="F19" i="10"/>
  <c r="F17" i="10" s="1"/>
  <c r="D19" i="10"/>
  <c r="D17" i="10" s="1"/>
  <c r="J14" i="10"/>
  <c r="F14" i="10"/>
  <c r="D14" i="10"/>
  <c r="J10" i="10"/>
  <c r="F10" i="10"/>
  <c r="D10" i="10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<sst xmlns="http://schemas.openxmlformats.org/spreadsheetml/2006/main" count="1299" uniqueCount="671">
  <si>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</si>
  <si>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</si>
  <si>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</si>
  <si>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</si>
  <si>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</si>
  <si>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</si>
  <si>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</si>
  <si>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</si>
  <si>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</si>
  <si>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</si>
  <si>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</si>
  <si>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</si>
  <si>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</si>
  <si>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</si>
  <si>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</si>
  <si>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</si>
  <si>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</si>
  <si>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</si>
  <si>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</si>
  <si>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</si>
  <si>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</si>
  <si>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</si>
  <si>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</si>
  <si>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</si>
  <si>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</si>
  <si>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</si>
  <si>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</si>
  <si>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</si>
  <si>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</si>
  <si>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</si>
  <si>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</si>
  <si>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</si>
  <si>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</si>
  <si>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</si>
  <si>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</si>
  <si>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</si>
  <si>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</si>
  <si>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</si>
  <si>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</si>
  <si>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</si>
  <si>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</si>
  <si>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</si>
  <si>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</si>
  <si>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</si>
  <si>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</si>
  <si>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</si>
  <si>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</si>
  <si>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</si>
  <si>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</si>
  <si>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</si>
  <si>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</si>
  <si>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</si>
  <si>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</si>
  <si>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</si>
  <si>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</si>
  <si>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</si>
  <si>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</si>
  <si>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</si>
  <si>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</si>
  <si>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</si>
  <si>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</si>
  <si>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</si>
  <si>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</si>
  <si>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</si>
  <si>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</si>
  <si>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</si>
  <si>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</si>
  <si>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</si>
  <si>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</si>
  <si>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</si>
  <si>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</si>
  <si>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</si>
  <si>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</si>
  <si>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</si>
  <si>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</si>
  <si>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</si>
  <si>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</si>
  <si>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</si>
  <si>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</si>
  <si>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</si>
  <si>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</si>
  <si>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</si>
  <si>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</si>
  <si>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</si>
  <si>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</si>
  <si>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</si>
  <si>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</si>
  <si>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</si>
  <si>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</si>
  <si>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</si>
  <si>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</si>
  <si>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</si>
  <si>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</si>
  <si>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</si>
  <si>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</si>
  <si>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</si>
  <si>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</si>
  <si>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</si>
  <si>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</si>
  <si>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</si>
  <si>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</si>
  <si>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</si>
  <si>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</si>
  <si>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</si>
  <si>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</si>
  <si>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</si>
  <si>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</si>
  <si>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</si>
  <si>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</si>
  <si>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</si>
  <si>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</si>
  <si>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</si>
  <si>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</si>
  <si>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</si>
  <si>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</si>
  <si>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</si>
  <si>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</si>
  <si>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</si>
  <si>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</si>
  <si>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</si>
  <si>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</si>
  <si>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</si>
  <si>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</si>
  <si>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</si>
  <si>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</si>
  <si>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</si>
  <si>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</si>
  <si>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</si>
  <si>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</si>
  <si>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</si>
  <si>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</si>
  <si>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</si>
  <si>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</si>
  <si>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</si>
  <si>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</si>
  <si>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</si>
  <si>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</si>
  <si>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</si>
  <si>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</si>
  <si>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</si>
  <si>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</si>
  <si>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</si>
  <si>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</si>
  <si>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</si>
  <si>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</si>
  <si>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</si>
  <si>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</si>
  <si>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</si>
  <si>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</si>
  <si>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</si>
  <si>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</si>
  <si>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</si>
  <si>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</si>
  <si>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</si>
  <si>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</si>
  <si>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</si>
  <si>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</si>
  <si>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</si>
  <si>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</si>
  <si>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</si>
  <si>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</si>
  <si>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</si>
  <si>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</si>
  <si>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</si>
  <si>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</si>
  <si>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</si>
  <si>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</si>
  <si>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</si>
  <si>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</si>
  <si>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</si>
  <si>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</si>
  <si>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</si>
  <si>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</si>
  <si>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</si>
  <si>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</si>
  <si>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</si>
  <si>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</si>
  <si>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</si>
  <si>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</si>
  <si>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</si>
  <si>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</si>
  <si>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</si>
  <si>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</si>
  <si>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</si>
  <si>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</si>
  <si>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</si>
  <si>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</si>
  <si>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</si>
  <si>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</si>
  <si>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</si>
  <si>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</si>
  <si>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</si>
  <si>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</si>
  <si>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</si>
  <si>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</si>
  <si>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</si>
  <si>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</si>
  <si>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</si>
  <si>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</si>
  <si>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</si>
  <si>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</si>
  <si>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</si>
  <si>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</si>
  <si>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</si>
  <si>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</si>
  <si>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</si>
  <si>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</si>
  <si>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</si>
  <si>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</si>
  <si>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</si>
  <si>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</si>
  <si>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</si>
  <si>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</si>
  <si>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</si>
  <si>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</si>
  <si>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</si>
  <si>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</si>
  <si>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</si>
  <si>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</si>
  <si>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</si>
  <si>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</si>
  <si>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</si>
  <si>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</si>
  <si>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</si>
  <si>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</si>
  <si>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</si>
  <si>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</si>
  <si>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</si>
  <si>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</si>
  <si>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</si>
  <si>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</si>
  <si>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</si>
  <si>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</si>
  <si>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</si>
  <si>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</si>
  <si>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</si>
  <si>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</si>
  <si>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</si>
  <si>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</si>
  <si>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</si>
  <si>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</si>
  <si>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</si>
  <si>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</si>
  <si>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</si>
  <si>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</si>
  <si>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</si>
  <si>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</si>
  <si>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</si>
  <si>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</si>
  <si>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</si>
  <si>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</si>
  <si>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</si>
  <si>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</si>
  <si>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</si>
  <si>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</si>
  <si>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</si>
  <si>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</si>
  <si>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</si>
  <si>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</si>
  <si>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</si>
  <si>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</si>
  <si>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</si>
  <si>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</si>
  <si>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</si>
  <si>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</si>
  <si>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</si>
  <si>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</si>
  <si>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</si>
  <si>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</si>
  <si>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</si>
  <si>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</si>
  <si>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</si>
  <si>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</si>
  <si>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</si>
  <si>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</si>
  <si>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</si>
  <si>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</si>
  <si>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</si>
  <si>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</si>
  <si>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</si>
  <si>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</si>
  <si>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</si>
  <si>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</si>
  <si>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</si>
  <si>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</si>
  <si>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</si>
  <si>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</si>
  <si>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</si>
  <si>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</si>
  <si>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</si>
  <si>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</si>
  <si>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</si>
  <si>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</si>
  <si>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</si>
  <si>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</si>
  <si>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</si>
  <si>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</si>
  <si>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</si>
  <si>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</si>
  <si>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</si>
  <si>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</si>
  <si>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</si>
  <si>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</si>
  <si>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</si>
  <si>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</si>
  <si>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</si>
  <si>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</si>
  <si>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</si>
  <si>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</si>
  <si>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</si>
  <si>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</si>
  <si>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</si>
  <si>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</si>
  <si>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</si>
  <si>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</si>
  <si>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</si>
  <si>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</si>
  <si>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</si>
  <si>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</si>
  <si>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</si>
  <si>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</si>
  <si>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</si>
  <si>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</si>
  <si>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</si>
  <si>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</si>
  <si>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</si>
  <si>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</si>
  <si>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</si>
  <si>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</si>
  <si>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</si>
  <si>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</si>
  <si>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</si>
  <si>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</si>
  <si>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</si>
  <si>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</si>
  <si>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</si>
  <si>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</si>
  <si>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</si>
  <si>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</si>
  <si>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</si>
  <si>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</si>
  <si>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</si>
  <si>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</si>
  <si>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</si>
  <si>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</si>
  <si>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</si>
  <si>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</si>
  <si>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</si>
  <si>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</si>
  <si>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</si>
  <si>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</si>
  <si>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</si>
  <si>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</si>
  <si>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</si>
  <si>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</si>
  <si>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</si>
  <si>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</si>
  <si>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</si>
  <si>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</si>
  <si>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</si>
  <si>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</si>
  <si>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</si>
  <si>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</si>
  <si>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</si>
  <si>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</si>
  <si>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</si>
  <si>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</si>
  <si>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</si>
  <si>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</si>
  <si>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</si>
  <si>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</si>
  <si>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</si>
  <si>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</si>
  <si>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</si>
  <si>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</si>
  <si>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</si>
  <si>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</si>
  <si>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</si>
  <si>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</si>
  <si>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</si>
  <si>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</si>
  <si>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</si>
  <si>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</si>
  <si>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</si>
  <si>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</si>
  <si>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</si>
  <si>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</si>
  <si>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</si>
  <si>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</si>
  <si>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</si>
  <si>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</si>
  <si>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</si>
  <si>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</si>
  <si>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</si>
  <si>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</si>
  <si>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</si>
  <si>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</si>
  <si>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</si>
  <si>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</si>
  <si>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</si>
  <si>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</si>
  <si>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</si>
  <si>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</si>
  <si>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</si>
  <si>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</si>
  <si>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</si>
  <si>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</si>
  <si>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</si>
  <si>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</si>
  <si>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</si>
  <si>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</si>
  <si>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</si>
  <si>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</si>
  <si>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</si>
  <si>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</si>
  <si>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</si>
  <si>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</si>
  <si>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</si>
  <si>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</si>
  <si>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</si>
  <si>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</si>
  <si>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</si>
  <si>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</si>
  <si>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</si>
  <si>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</si>
  <si>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</si>
  <si>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</si>
  <si>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</si>
  <si>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</si>
  <si>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</si>
  <si>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</si>
  <si>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</si>
  <si>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</si>
  <si>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</si>
  <si>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</si>
  <si>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</si>
  <si>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</si>
  <si>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</si>
  <si>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</si>
  <si>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</si>
  <si>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</si>
  <si>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</si>
  <si>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</si>
  <si>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</si>
  <si>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</si>
  <si>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</si>
  <si>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</si>
  <si>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</si>
  <si>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</si>
  <si>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</si>
  <si>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</si>
  <si>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</si>
  <si>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</si>
  <si>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</si>
  <si>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</si>
  <si>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</si>
  <si>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</si>
  <si>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</si>
  <si>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</si>
  <si>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</si>
  <si>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</si>
  <si>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</si>
  <si>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</si>
  <si>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</si>
  <si>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</si>
  <si>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</si>
  <si>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</si>
  <si>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</si>
  <si>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</si>
  <si>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</si>
  <si>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</si>
  <si>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</si>
  <si>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</si>
  <si>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</si>
  <si>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</si>
  <si>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</si>
  <si>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</si>
  <si>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</si>
  <si>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</si>
  <si>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</si>
  <si>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</si>
  <si>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</si>
  <si>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</si>
  <si>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</si>
  <si>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</si>
  <si>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</si>
  <si>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</si>
  <si>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</si>
  <si>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</si>
  <si>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</si>
  <si>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</si>
  <si>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</si>
  <si>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</si>
  <si>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</si>
  <si>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</si>
  <si>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</si>
  <si>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</si>
  <si>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</si>
  <si>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</si>
  <si>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</si>
  <si>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</si>
  <si>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</si>
  <si>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</si>
  <si>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</si>
  <si>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</si>
  <si>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</si>
  <si>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</si>
  <si>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</si>
  <si>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</si>
  <si>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</si>
  <si>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მაგდანა მუშკუდიანი</t>
  </si>
  <si>
    <t>60001014396</t>
  </si>
  <si>
    <t>GE95TB7931545069600001</t>
  </si>
  <si>
    <t>თიბისი</t>
  </si>
  <si>
    <t>თეონა ჯახუტაშვილი</t>
  </si>
  <si>
    <t>54001043323</t>
  </si>
  <si>
    <t>GE05TB7620245161600001</t>
  </si>
  <si>
    <t>თათია მაჩაიძე</t>
  </si>
  <si>
    <t>01001069982</t>
  </si>
  <si>
    <t>GE75TB1800000000618111</t>
  </si>
  <si>
    <t>არაფულადი შემოწირულობა</t>
  </si>
  <si>
    <t>ელგუჯა ლორთქიფანიძე</t>
  </si>
  <si>
    <t>01011094631</t>
  </si>
  <si>
    <t>ფეისბუკგვერდისრეკლამირება ფეისბუკ გვერდზე</t>
  </si>
  <si>
    <t>რომანი ცხონდია</t>
  </si>
  <si>
    <t>48001017476</t>
  </si>
  <si>
    <t>GE22TB7046136010100059</t>
  </si>
  <si>
    <t>ირმა ცხონდია</t>
  </si>
  <si>
    <t>48001017479</t>
  </si>
  <si>
    <t>GE48TB7873045061100019</t>
  </si>
  <si>
    <t>GE90TB7473645061100027</t>
  </si>
  <si>
    <t>ზაირა ფაჩულია</t>
  </si>
  <si>
    <t>39001011165</t>
  </si>
  <si>
    <t>ქ სენაკი. დ ვაჰანიას ქ 30,  საოფისე ფართი, 20 კვმ</t>
  </si>
  <si>
    <t>ქეთევან ჯოხაძე</t>
  </si>
  <si>
    <t>01024025687</t>
  </si>
  <si>
    <t>GE80TB7432645066300002</t>
  </si>
  <si>
    <t>01024025688</t>
  </si>
  <si>
    <t>26300</t>
  </si>
  <si>
    <t>მალხაზ</t>
  </si>
  <si>
    <t>ნიშნიანიძე</t>
  </si>
  <si>
    <t>შეხვედრები მოსახლეობასთან</t>
  </si>
  <si>
    <t>დას საქ რეგიონი</t>
  </si>
  <si>
    <t>თემურ</t>
  </si>
  <si>
    <t>წურწუმია</t>
  </si>
  <si>
    <t xml:space="preserve">ქეთევან </t>
  </si>
  <si>
    <t>ჯოხაძე</t>
  </si>
  <si>
    <t>აღმ საქ რეგიონი</t>
  </si>
  <si>
    <t xml:space="preserve">ალგუჯა </t>
  </si>
  <si>
    <t>სეხნიაშვილი</t>
  </si>
  <si>
    <t>დას  საქ რეგიონი</t>
  </si>
  <si>
    <t>რომან</t>
  </si>
  <si>
    <t>ცხონდია</t>
  </si>
  <si>
    <t>ია</t>
  </si>
  <si>
    <t>ბოჯგუა</t>
  </si>
  <si>
    <t>ირინე</t>
  </si>
  <si>
    <t>კობა</t>
  </si>
  <si>
    <t>ძიძიგური</t>
  </si>
  <si>
    <t>ნიკოლოზ</t>
  </si>
  <si>
    <t>ღლონტი</t>
  </si>
  <si>
    <t>სმს მომსახურება</t>
  </si>
  <si>
    <t>შპს მაგთიკომი</t>
  </si>
  <si>
    <t>საქ კონს პარტია</t>
  </si>
  <si>
    <t>სმს რეკლამა</t>
  </si>
  <si>
    <t>ხმოვანი   რადიო რეკლამა</t>
  </si>
  <si>
    <t>1.2.15.3</t>
  </si>
  <si>
    <t>ბანერის მონტაჟის მომსახურება</t>
  </si>
  <si>
    <t>1.2.15.4</t>
  </si>
  <si>
    <t>სოციალური გამოკითხვა</t>
  </si>
  <si>
    <t>შპს ჯი-ემ-თივი</t>
  </si>
  <si>
    <t>ციური</t>
  </si>
  <si>
    <t>გედენიძე</t>
  </si>
  <si>
    <t>ბუღალტერი</t>
  </si>
  <si>
    <t xml:space="preserve">ელგუჯა </t>
  </si>
  <si>
    <t>დას საქართველორეგიონები</t>
  </si>
  <si>
    <t>აღმოს საქ რეგიონი</t>
  </si>
  <si>
    <t>ნინო</t>
  </si>
  <si>
    <t>ბანძელაძე</t>
  </si>
  <si>
    <t>საქართველორეგიონები</t>
  </si>
  <si>
    <t>რომანი</t>
  </si>
  <si>
    <t>ეკატერინე</t>
  </si>
  <si>
    <t>აბზიანიძე</t>
  </si>
  <si>
    <t>მანანა</t>
  </si>
  <si>
    <t>თათია</t>
  </si>
  <si>
    <t>მაჩაიძე</t>
  </si>
  <si>
    <t>გიორგი</t>
  </si>
  <si>
    <t>აბრამიძე</t>
  </si>
  <si>
    <t>01019063003</t>
  </si>
  <si>
    <t>სოციალური გამოკითხვა მომსახურება</t>
  </si>
  <si>
    <t>ოქტომბერი</t>
  </si>
  <si>
    <t>ესმერალდა</t>
  </si>
  <si>
    <t>იაკობაშვილი</t>
  </si>
  <si>
    <t>თარჯიმნის მომსახურება</t>
  </si>
  <si>
    <t>01013001181</t>
  </si>
  <si>
    <t>თარჯიმანის მომსახურება</t>
  </si>
  <si>
    <t>სექტემბერი</t>
  </si>
  <si>
    <t>ბეჭდური რეკლამი ხარჯი</t>
  </si>
  <si>
    <t>ი/მ მიხეილ ღლონტი</t>
  </si>
  <si>
    <t>საქ კონსერვატიული პარტია</t>
  </si>
  <si>
    <t>ბუკლეტი,სტიკერები</t>
  </si>
  <si>
    <t>რადიო რეკლამა</t>
  </si>
  <si>
    <t>ედგარი აკოფოვი</t>
  </si>
  <si>
    <t>ხმოვანი რეკლამა</t>
  </si>
  <si>
    <t>შპს კიბერ მარკეტინგი</t>
  </si>
  <si>
    <t>შპს იუ-სი-ემ</t>
  </si>
  <si>
    <t>სტიკერები</t>
  </si>
  <si>
    <t>ტრიპლეტი-10000ც ფლაერი 14000ც ბუკლეტი2100ც</t>
  </si>
  <si>
    <t>შპს ჯიემთივი</t>
  </si>
  <si>
    <t>ორი თვე</t>
  </si>
  <si>
    <t>ი/მეწარმე მიხეილ ღლონტი</t>
  </si>
  <si>
    <t>ბანერი 4 ც</t>
  </si>
  <si>
    <t>ბანკი ქართუ</t>
  </si>
  <si>
    <t>GE65CR0140050001453608</t>
  </si>
  <si>
    <t>0.00 ლარი</t>
  </si>
  <si>
    <t>0000-00-00</t>
  </si>
  <si>
    <t>GE39TB110000000070804</t>
  </si>
  <si>
    <t>GE28TB1173136180100806</t>
  </si>
  <si>
    <t>0.00 დოლარი</t>
  </si>
  <si>
    <t>GE56TG7773145067800004</t>
  </si>
  <si>
    <t>GE40TB7773145067800001</t>
  </si>
  <si>
    <t>ევრო</t>
  </si>
  <si>
    <t>დოლარი</t>
  </si>
  <si>
    <t>2010,10,11</t>
  </si>
  <si>
    <t>საკუთრება</t>
  </si>
  <si>
    <t>ქ თბილისი კრწანისის ქ მე 2 შესახ15/17</t>
  </si>
  <si>
    <t>01,18,06,011,065</t>
  </si>
  <si>
    <t>15,05,2013</t>
  </si>
  <si>
    <t>246,210.00</t>
  </si>
  <si>
    <t>ქ ქუთაისი  ზ. გამსახურდიას ქN 22</t>
  </si>
  <si>
    <t>საოფისე ფართი</t>
  </si>
  <si>
    <t>01,09,20-01,11,20</t>
  </si>
  <si>
    <t>ელგუჯა</t>
  </si>
  <si>
    <t>ლევიძე</t>
  </si>
  <si>
    <t>ქ თბილისი ო. ხიზანიშვილის ქn30</t>
  </si>
  <si>
    <t>01,10,20-,01,11,2020</t>
  </si>
  <si>
    <t>ანა</t>
  </si>
  <si>
    <t>გურგენიძე</t>
  </si>
  <si>
    <t>ქ თბილისი ჭავჭავაძის გამზირი N34</t>
  </si>
  <si>
    <t>01,10,20-01,11,20</t>
  </si>
  <si>
    <t>350 დოლარი</t>
  </si>
  <si>
    <t>მერაბ</t>
  </si>
  <si>
    <t>მერკვილაძე</t>
  </si>
  <si>
    <t>ქ ბათუმი მემედ აბაშიძის ქ N62</t>
  </si>
  <si>
    <t>29,09,20-01,11,20</t>
  </si>
  <si>
    <t xml:space="preserve">თეიმურაზ </t>
  </si>
  <si>
    <t>სურმანიძე</t>
  </si>
  <si>
    <t>ქ ზუგდიდი ლ ქობალიას ქN 38</t>
  </si>
  <si>
    <t>30,09,20-01,11,20</t>
  </si>
  <si>
    <t>ალექსი</t>
  </si>
  <si>
    <t>ანტონიუკი</t>
  </si>
  <si>
    <t>ქ ფოთი აღმაშენებლის ქ 33</t>
  </si>
  <si>
    <t>14,10,20,-14,11,20</t>
  </si>
  <si>
    <t xml:space="preserve">თინათინ </t>
  </si>
  <si>
    <t>მიმინოშვილი</t>
  </si>
  <si>
    <t xml:space="preserve">ქ სენაკი დ. ვაჰანიას ქ 30 </t>
  </si>
  <si>
    <t>14,10,20,-14,11,20,</t>
  </si>
  <si>
    <t>ზაირა</t>
  </si>
  <si>
    <t>ფაჩულია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</si>
  <si>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</si>
  <si>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</si>
  <si>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</si>
  <si>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</si>
  <si>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</si>
  <si>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ფ/პ რომან ცხონდია</t>
  </si>
  <si>
    <t>ა/ვალდებული პირი</t>
  </si>
  <si>
    <t>შპს ქართული ოცნება</t>
  </si>
  <si>
    <t>205283637</t>
  </si>
  <si>
    <t>მომსახურება</t>
  </si>
  <si>
    <t>01.01.20-31-12-20</t>
  </si>
  <si>
    <t>საქართველოს კონსერვატიული პარტია</t>
  </si>
  <si>
    <t>01.01.20-31.12.20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</si>
</sst>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4" xfId="2" applyFont="1" applyFill="1" applyBorder="1" applyAlignment="1" applyProtection="1">
      <alignment horizontal="center" vertical="top" wrapText="1"/>
    </xf>
    <xf numFmtId="1" fontId="24" fillId="5" borderId="24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5" xfId="2" applyFont="1" applyFill="1" applyBorder="1" applyAlignment="1" applyProtection="1">
      <alignment horizontal="left" vertical="top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9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0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9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32" fillId="0" borderId="32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4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5" xfId="9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5" xfId="9" applyFont="1" applyFill="1" applyBorder="1" applyAlignment="1" applyProtection="1">
      <alignment vertical="center"/>
    </xf>
    <xf numFmtId="14" fontId="19" fillId="0" borderId="34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5" xfId="0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5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5" xfId="0" applyFont="1" applyFill="1" applyBorder="1" applyAlignment="1">
      <alignment vertical="center"/>
    </xf>
    <xf numFmtId="2" fontId="24" fillId="0" borderId="23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6" fillId="0" borderId="2" xfId="9" applyFont="1" applyBorder="1" applyAlignment="1" applyProtection="1">
      <alignment vertical="center" wrapText="1"/>
      <protection locked="0"/>
    </xf>
    <xf numFmtId="0" fontId="36" fillId="0" borderId="19" xfId="9" applyFont="1" applyBorder="1" applyAlignment="1" applyProtection="1">
      <alignment horizontal="right" vertical="center"/>
      <protection locked="0"/>
    </xf>
    <xf numFmtId="0" fontId="36" fillId="0" borderId="18" xfId="9" applyFont="1" applyBorder="1" applyAlignment="1" applyProtection="1">
      <alignment vertical="center" wrapText="1"/>
      <protection locked="0"/>
    </xf>
    <xf numFmtId="49" fontId="36" fillId="0" borderId="1" xfId="9" applyNumberFormat="1" applyFont="1" applyBorder="1" applyAlignment="1" applyProtection="1">
      <alignment vertical="center"/>
      <protection locked="0"/>
    </xf>
    <xf numFmtId="49" fontId="36" fillId="0" borderId="2" xfId="9" applyNumberFormat="1" applyFont="1" applyBorder="1" applyAlignment="1" applyProtection="1">
      <alignment vertical="center"/>
      <protection locked="0"/>
    </xf>
    <xf numFmtId="0" fontId="36" fillId="4" borderId="18" xfId="9" applyFont="1" applyFill="1" applyBorder="1" applyAlignment="1" applyProtection="1">
      <alignment vertical="center" wrapText="1"/>
      <protection locked="0"/>
    </xf>
    <xf numFmtId="0" fontId="36" fillId="4" borderId="2" xfId="9" applyFont="1" applyFill="1" applyBorder="1" applyAlignment="1" applyProtection="1">
      <alignment vertical="center" wrapText="1"/>
      <protection locked="0"/>
    </xf>
    <xf numFmtId="0" fontId="36" fillId="4" borderId="20" xfId="9" applyFont="1" applyFill="1" applyBorder="1" applyAlignment="1" applyProtection="1">
      <alignment vertical="center"/>
      <protection locked="0"/>
    </xf>
    <xf numFmtId="0" fontId="36" fillId="0" borderId="5" xfId="9" applyFont="1" applyBorder="1" applyAlignment="1" applyProtection="1">
      <alignment vertical="center"/>
      <protection locked="0"/>
    </xf>
    <xf numFmtId="0" fontId="36" fillId="0" borderId="21" xfId="9" applyFont="1" applyBorder="1" applyAlignment="1" applyProtection="1">
      <alignment vertical="center" wrapText="1"/>
      <protection locked="0"/>
    </xf>
    <xf numFmtId="0" fontId="36" fillId="4" borderId="21" xfId="9" applyFont="1" applyFill="1" applyBorder="1" applyAlignment="1" applyProtection="1">
      <alignment vertical="center" wrapText="1"/>
      <protection locked="0"/>
    </xf>
    <xf numFmtId="0" fontId="36" fillId="4" borderId="1" xfId="9" applyFont="1" applyFill="1" applyBorder="1" applyAlignment="1" applyProtection="1">
      <alignment vertical="center" wrapText="1"/>
      <protection locked="0"/>
    </xf>
    <xf numFmtId="0" fontId="36" fillId="4" borderId="22" xfId="9" applyFont="1" applyFill="1" applyBorder="1" applyAlignment="1" applyProtection="1">
      <alignment vertical="center"/>
      <protection locked="0"/>
    </xf>
    <xf numFmtId="49" fontId="36" fillId="5" borderId="0" xfId="9" applyNumberFormat="1" applyFont="1" applyFill="1" applyBorder="1" applyAlignment="1" applyProtection="1">
      <alignment vertical="center"/>
      <protection locked="0"/>
    </xf>
    <xf numFmtId="14" fontId="36" fillId="0" borderId="2" xfId="9" applyNumberFormat="1" applyFont="1" applyBorder="1" applyAlignment="1" applyProtection="1">
      <alignment vertical="center" wrapText="1"/>
      <protection locked="0"/>
    </xf>
    <xf numFmtId="49" fontId="37" fillId="0" borderId="2" xfId="9" applyNumberFormat="1" applyFont="1" applyBorder="1" applyAlignment="1" applyProtection="1">
      <alignment vertical="center"/>
      <protection locked="0"/>
    </xf>
    <xf numFmtId="0" fontId="36" fillId="0" borderId="21" xfId="9" applyFont="1" applyBorder="1" applyAlignment="1" applyProtection="1">
      <alignment horizontal="center" vertical="center"/>
      <protection locked="0"/>
    </xf>
    <xf numFmtId="49" fontId="37" fillId="0" borderId="1" xfId="9" applyNumberFormat="1" applyFont="1" applyBorder="1" applyAlignment="1" applyProtection="1">
      <alignment vertical="center"/>
      <protection locked="0"/>
    </xf>
    <xf numFmtId="0" fontId="29" fillId="5" borderId="36" xfId="9" applyFont="1" applyFill="1" applyBorder="1" applyAlignment="1" applyProtection="1">
      <alignment horizontal="center" vertical="center"/>
    </xf>
    <xf numFmtId="0" fontId="29" fillId="5" borderId="37" xfId="9" applyFont="1" applyFill="1" applyBorder="1" applyAlignment="1" applyProtection="1">
      <alignment horizontal="center" vertical="center"/>
    </xf>
    <xf numFmtId="0" fontId="35" fillId="5" borderId="1" xfId="9" applyFont="1" applyFill="1" applyBorder="1" applyAlignment="1" applyProtection="1">
      <alignment horizontal="center" vertical="center"/>
    </xf>
    <xf numFmtId="0" fontId="36" fillId="0" borderId="1" xfId="9" applyFont="1" applyBorder="1" applyAlignment="1" applyProtection="1">
      <alignment horizontal="center" vertical="center"/>
      <protection locked="0"/>
    </xf>
    <xf numFmtId="14" fontId="36" fillId="0" borderId="1" xfId="9" applyNumberFormat="1" applyFont="1" applyBorder="1" applyAlignment="1" applyProtection="1">
      <alignment vertical="center" wrapText="1"/>
      <protection locked="0"/>
    </xf>
    <xf numFmtId="49" fontId="17" fillId="5" borderId="1" xfId="0" applyNumberFormat="1" applyFont="1" applyFill="1" applyBorder="1" applyAlignment="1" applyProtection="1">
      <alignment horizontal="right" vertical="center"/>
    </xf>
    <xf numFmtId="49" fontId="22" fillId="5" borderId="1" xfId="0" applyNumberFormat="1" applyFont="1" applyFill="1" applyBorder="1" applyAlignment="1" applyProtection="1">
      <alignment horizontal="right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9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2" applyNumberFormat="1" applyFont="1" applyFill="1" applyBorder="1" applyAlignment="1" applyProtection="1">
      <alignment horizontal="right" vertical="top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26" fillId="5" borderId="2" xfId="2" applyFont="1" applyFill="1" applyBorder="1" applyAlignment="1" applyProtection="1">
      <alignment horizontal="center" vertical="top" wrapText="1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26" fillId="5" borderId="30" xfId="2" applyFont="1" applyFill="1" applyBorder="1" applyAlignment="1" applyProtection="1">
      <alignment horizontal="center" vertical="top" wrapText="1"/>
    </xf>
    <xf numFmtId="1" fontId="26" fillId="5" borderId="30" xfId="2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1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1" xfId="10" applyNumberFormat="1" applyFont="1" applyFill="1" applyBorder="1" applyAlignment="1" applyProtection="1">
      <alignment horizontal="center" vertical="center"/>
    </xf>
    <xf numFmtId="14" fontId="21" fillId="2" borderId="31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1" xfId="3" applyFont="1" applyBorder="1" applyAlignment="1" applyProtection="1">
      <alignment horizontal="center" vertical="center"/>
      <protection locked="0"/>
    </xf>
    <xf numFmtId="0" fontId="17" fillId="0" borderId="31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14" fontId="35" fillId="5" borderId="1" xfId="9" applyNumberFormat="1" applyFont="1" applyFill="1" applyBorder="1" applyAlignment="1" applyProtection="1">
      <alignment horizontal="center" vertical="center"/>
    </xf>
    <xf numFmtId="0" fontId="27" fillId="0" borderId="5" xfId="9" applyFont="1" applyBorder="1" applyAlignment="1" applyProtection="1">
      <alignment vertic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view="pageBreakPreview" zoomScale="69" zoomScaleNormal="100" zoomScaleSheetLayoutView="69" workbookViewId="0">
      <selection activeCell="L2" sqref="L2"/>
    </sheetView>
  </sheetViews>
  <sheetFormatPr defaultRowHeight="15" x14ac:dyDescent="0.2"/>
  <cols>
    <col min="1" max="1" width="6.28515625" style="262" bestFit="1" customWidth="1"/>
    <col min="2" max="2" width="15" style="262" customWidth="1"/>
    <col min="3" max="3" width="17.85546875" style="262" customWidth="1"/>
    <col min="4" max="4" width="10.85546875" style="262" customWidth="1"/>
    <col min="5" max="5" width="24.5703125" style="262" customWidth="1"/>
    <col min="6" max="6" width="19.140625" style="263" customWidth="1"/>
    <col min="7" max="7" width="35.5703125" style="263" customWidth="1"/>
    <col min="8" max="8" width="19.140625" style="263" customWidth="1"/>
    <col min="9" max="9" width="19.140625" style="262" customWidth="1"/>
    <col min="10" max="10" width="22.85546875" style="262" customWidth="1"/>
    <col min="11" max="11" width="13.140625" style="262" bestFit="1" customWidth="1"/>
    <col min="12" max="12" width="15.28515625" style="262" customWidth="1"/>
    <col min="13" max="16384" width="9.140625" style="262"/>
  </cols>
  <sheetData>
    <row r="1" spans="1:12" s="273" customFormat="1" x14ac:dyDescent="0.2">
      <c r="A1" s="321" t="s">
        <v>301</v>
      </c>
      <c r="B1" s="309"/>
      <c r="C1" s="309"/>
      <c r="D1" s="309"/>
      <c r="E1" s="310"/>
      <c r="F1" s="304"/>
      <c r="G1" s="310"/>
      <c r="H1" s="320"/>
      <c r="I1" s="309"/>
      <c r="J1" s="310"/>
      <c r="K1" s="310"/>
      <c r="L1" s="319" t="s">
        <v>109</v>
      </c>
    </row>
    <row r="2" spans="1:12" s="273" customFormat="1" x14ac:dyDescent="0.2">
      <c r="A2" s="318" t="s">
        <v>140</v>
      </c>
      <c r="B2" s="309"/>
      <c r="C2" s="309"/>
      <c r="D2" s="309"/>
      <c r="E2" s="310"/>
      <c r="F2" s="304"/>
      <c r="G2" s="310"/>
      <c r="H2" s="317"/>
      <c r="I2" s="309"/>
      <c r="J2" s="310"/>
      <c r="K2" s="310"/>
      <c r="L2" s="316" t="s">
        <v>670</v>
      </c>
    </row>
    <row r="3" spans="1:12" s="273" customFormat="1" x14ac:dyDescent="0.2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73" customFormat="1" x14ac:dyDescent="0.2">
      <c r="A4" s="347" t="s">
        <v>269</v>
      </c>
      <c r="B4" s="304"/>
      <c r="C4" s="304"/>
      <c r="D4" s="354"/>
      <c r="E4" s="355"/>
      <c r="F4" s="311"/>
      <c r="G4" s="310"/>
      <c r="H4" s="356"/>
      <c r="I4" s="355"/>
      <c r="J4" s="309"/>
      <c r="K4" s="310"/>
      <c r="L4" s="308"/>
    </row>
    <row r="5" spans="1:12" s="273" customFormat="1" ht="15.75" thickBot="1" x14ac:dyDescent="0.25">
      <c r="A5" s="455" t="s">
        <v>669</v>
      </c>
      <c r="B5" s="455"/>
      <c r="C5" s="455"/>
      <c r="D5" s="455"/>
      <c r="E5" s="455"/>
      <c r="F5" s="455"/>
      <c r="G5" s="311"/>
      <c r="H5" s="311"/>
      <c r="I5" s="310"/>
      <c r="J5" s="309"/>
      <c r="K5" s="309"/>
      <c r="L5" s="308"/>
    </row>
    <row r="6" spans="1:12" ht="15.75" thickBot="1" x14ac:dyDescent="0.25">
      <c r="A6" s="307"/>
      <c r="B6" s="306"/>
      <c r="C6" s="305"/>
      <c r="D6" s="305"/>
      <c r="E6" s="305"/>
      <c r="F6" s="304"/>
      <c r="G6" s="304"/>
      <c r="H6" s="304"/>
      <c r="I6" s="457" t="s">
        <v>434</v>
      </c>
      <c r="J6" s="458"/>
      <c r="K6" s="459"/>
      <c r="L6" s="303"/>
    </row>
    <row r="7" spans="1:12" s="291" customFormat="1" ht="51.75" thickBot="1" x14ac:dyDescent="0.25">
      <c r="A7" s="302" t="s">
        <v>64</v>
      </c>
      <c r="B7" s="301" t="s">
        <v>141</v>
      </c>
      <c r="C7" s="301" t="s">
        <v>433</v>
      </c>
      <c r="D7" s="300" t="s">
        <v>275</v>
      </c>
      <c r="E7" s="299" t="s">
        <v>432</v>
      </c>
      <c r="F7" s="298" t="s">
        <v>431</v>
      </c>
      <c r="G7" s="297" t="s">
        <v>228</v>
      </c>
      <c r="H7" s="296" t="s">
        <v>225</v>
      </c>
      <c r="I7" s="295" t="s">
        <v>430</v>
      </c>
      <c r="J7" s="294" t="s">
        <v>272</v>
      </c>
      <c r="K7" s="293" t="s">
        <v>229</v>
      </c>
      <c r="L7" s="292" t="s">
        <v>230</v>
      </c>
    </row>
    <row r="8" spans="1:12" s="285" customFormat="1" ht="15.75" thickBot="1" x14ac:dyDescent="0.25">
      <c r="A8" s="426">
        <v>1</v>
      </c>
      <c r="B8" s="427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59.25" customHeight="1" x14ac:dyDescent="0.2">
      <c r="A9" s="428"/>
      <c r="B9" s="489">
        <v>44103</v>
      </c>
      <c r="C9" s="408" t="s">
        <v>509</v>
      </c>
      <c r="D9" s="409">
        <v>5000</v>
      </c>
      <c r="E9" s="410" t="s">
        <v>510</v>
      </c>
      <c r="F9" s="411" t="s">
        <v>511</v>
      </c>
      <c r="G9" s="412" t="s">
        <v>512</v>
      </c>
      <c r="H9" s="412" t="s">
        <v>513</v>
      </c>
      <c r="I9" s="413"/>
      <c r="J9" s="414"/>
      <c r="K9" s="415"/>
      <c r="L9" s="284"/>
    </row>
    <row r="10" spans="1:12" ht="46.5" customHeight="1" x14ac:dyDescent="0.2">
      <c r="A10" s="428"/>
      <c r="B10" s="489">
        <v>44103</v>
      </c>
      <c r="C10" s="408" t="s">
        <v>509</v>
      </c>
      <c r="D10" s="416">
        <v>5000</v>
      </c>
      <c r="E10" s="417" t="s">
        <v>514</v>
      </c>
      <c r="F10" s="411" t="s">
        <v>515</v>
      </c>
      <c r="G10" s="411" t="s">
        <v>516</v>
      </c>
      <c r="H10" s="412" t="s">
        <v>513</v>
      </c>
      <c r="I10" s="418"/>
      <c r="J10" s="419"/>
      <c r="K10" s="420"/>
      <c r="L10" s="274"/>
    </row>
    <row r="11" spans="1:12" ht="60" customHeight="1" x14ac:dyDescent="0.2">
      <c r="A11" s="428"/>
      <c r="B11" s="489">
        <v>44114</v>
      </c>
      <c r="C11" s="408" t="s">
        <v>509</v>
      </c>
      <c r="D11" s="416">
        <v>1300</v>
      </c>
      <c r="E11" s="417" t="s">
        <v>517</v>
      </c>
      <c r="F11" s="421" t="s">
        <v>518</v>
      </c>
      <c r="G11" s="411" t="s">
        <v>519</v>
      </c>
      <c r="H11" s="412" t="s">
        <v>513</v>
      </c>
      <c r="I11" s="418"/>
      <c r="J11" s="419"/>
      <c r="K11" s="420"/>
      <c r="L11" s="274"/>
    </row>
    <row r="12" spans="1:12" ht="64.5" customHeight="1" x14ac:dyDescent="0.2">
      <c r="A12" s="428"/>
      <c r="B12" s="489">
        <v>44116</v>
      </c>
      <c r="C12" s="408" t="s">
        <v>520</v>
      </c>
      <c r="D12" s="416">
        <v>1000</v>
      </c>
      <c r="E12" s="417" t="s">
        <v>521</v>
      </c>
      <c r="F12" s="411" t="s">
        <v>522</v>
      </c>
      <c r="G12" s="411"/>
      <c r="H12" s="411"/>
      <c r="I12" s="418"/>
      <c r="J12" s="419" t="s">
        <v>523</v>
      </c>
      <c r="K12" s="420"/>
      <c r="L12" s="274"/>
    </row>
    <row r="13" spans="1:12" ht="64.5" customHeight="1" x14ac:dyDescent="0.2">
      <c r="A13" s="429">
        <v>1</v>
      </c>
      <c r="B13" s="430">
        <v>44103</v>
      </c>
      <c r="C13" s="408" t="s">
        <v>509</v>
      </c>
      <c r="D13" s="409">
        <v>4000</v>
      </c>
      <c r="E13" s="410" t="s">
        <v>524</v>
      </c>
      <c r="F13" s="411" t="s">
        <v>525</v>
      </c>
      <c r="G13" s="423" t="s">
        <v>526</v>
      </c>
      <c r="H13" s="412" t="s">
        <v>513</v>
      </c>
      <c r="I13" s="413"/>
      <c r="J13" s="414"/>
      <c r="K13" s="415"/>
      <c r="L13" s="274"/>
    </row>
    <row r="14" spans="1:12" ht="79.5" customHeight="1" x14ac:dyDescent="0.2">
      <c r="A14" s="424">
        <v>2</v>
      </c>
      <c r="B14" s="422">
        <v>44103</v>
      </c>
      <c r="C14" s="408" t="s">
        <v>509</v>
      </c>
      <c r="D14" s="416">
        <v>2000</v>
      </c>
      <c r="E14" s="417" t="s">
        <v>527</v>
      </c>
      <c r="F14" s="411" t="s">
        <v>528</v>
      </c>
      <c r="G14" s="425" t="s">
        <v>529</v>
      </c>
      <c r="H14" s="412" t="s">
        <v>513</v>
      </c>
      <c r="I14" s="418"/>
      <c r="J14" s="419"/>
      <c r="K14" s="420"/>
      <c r="L14" s="274"/>
    </row>
    <row r="15" spans="1:12" ht="51.75" customHeight="1" x14ac:dyDescent="0.2">
      <c r="A15" s="424">
        <v>3</v>
      </c>
      <c r="B15" s="422">
        <v>44114</v>
      </c>
      <c r="C15" s="408" t="s">
        <v>509</v>
      </c>
      <c r="D15" s="416">
        <v>1000</v>
      </c>
      <c r="E15" s="417" t="s">
        <v>517</v>
      </c>
      <c r="F15" s="421" t="s">
        <v>518</v>
      </c>
      <c r="G15" s="425" t="s">
        <v>530</v>
      </c>
      <c r="H15" s="412" t="s">
        <v>513</v>
      </c>
      <c r="I15" s="418"/>
      <c r="J15" s="419"/>
      <c r="K15" s="420"/>
      <c r="L15" s="274"/>
    </row>
    <row r="16" spans="1:12" ht="72.75" customHeight="1" x14ac:dyDescent="0.2">
      <c r="A16" s="424">
        <v>4</v>
      </c>
      <c r="B16" s="422">
        <v>44112</v>
      </c>
      <c r="C16" s="408" t="s">
        <v>520</v>
      </c>
      <c r="D16" s="416">
        <v>200</v>
      </c>
      <c r="E16" s="417" t="s">
        <v>531</v>
      </c>
      <c r="F16" s="411" t="s">
        <v>532</v>
      </c>
      <c r="G16" s="411"/>
      <c r="H16" s="411"/>
      <c r="I16" s="418" t="s">
        <v>533</v>
      </c>
      <c r="J16" s="419"/>
      <c r="K16" s="420"/>
      <c r="L16" s="274"/>
    </row>
    <row r="17" spans="1:12" ht="54.75" customHeight="1" x14ac:dyDescent="0.2">
      <c r="A17" s="424">
        <v>5</v>
      </c>
      <c r="B17" s="422">
        <v>44139</v>
      </c>
      <c r="C17" s="408" t="s">
        <v>509</v>
      </c>
      <c r="D17" s="416">
        <v>8000</v>
      </c>
      <c r="E17" s="417" t="s">
        <v>534</v>
      </c>
      <c r="F17" s="411" t="s">
        <v>535</v>
      </c>
      <c r="G17" s="411" t="s">
        <v>536</v>
      </c>
      <c r="H17" s="411" t="s">
        <v>513</v>
      </c>
      <c r="I17" s="418"/>
      <c r="J17" s="419"/>
      <c r="K17" s="420"/>
      <c r="L17" s="274"/>
    </row>
    <row r="18" spans="1:12" ht="62.25" customHeight="1" x14ac:dyDescent="0.2">
      <c r="A18" s="424">
        <v>6</v>
      </c>
      <c r="B18" s="422">
        <v>44074</v>
      </c>
      <c r="C18" s="408" t="s">
        <v>509</v>
      </c>
      <c r="D18" s="416">
        <v>10000</v>
      </c>
      <c r="E18" s="417" t="s">
        <v>534</v>
      </c>
      <c r="F18" s="411" t="s">
        <v>537</v>
      </c>
      <c r="G18" s="411" t="s">
        <v>536</v>
      </c>
      <c r="H18" s="411" t="s">
        <v>513</v>
      </c>
      <c r="I18" s="418"/>
      <c r="J18" s="419"/>
      <c r="K18" s="420"/>
      <c r="L18" s="274"/>
    </row>
    <row r="19" spans="1:12" ht="56.25" customHeight="1" x14ac:dyDescent="0.2">
      <c r="A19" s="424">
        <v>11</v>
      </c>
      <c r="B19" s="422">
        <v>44159</v>
      </c>
      <c r="C19" s="408" t="s">
        <v>509</v>
      </c>
      <c r="D19" s="409">
        <v>6000</v>
      </c>
      <c r="E19" s="410" t="s">
        <v>524</v>
      </c>
      <c r="F19" s="411" t="s">
        <v>525</v>
      </c>
      <c r="G19" s="423" t="s">
        <v>526</v>
      </c>
      <c r="H19" s="412" t="s">
        <v>513</v>
      </c>
      <c r="I19" s="418"/>
      <c r="J19" s="419"/>
      <c r="K19" s="420"/>
      <c r="L19" s="274"/>
    </row>
    <row r="20" spans="1:12" ht="27" customHeight="1" x14ac:dyDescent="0.2">
      <c r="A20" s="283">
        <v>13</v>
      </c>
      <c r="B20" s="282"/>
      <c r="C20" s="281"/>
      <c r="D20" s="280"/>
      <c r="E20" s="279"/>
      <c r="F20" s="278"/>
      <c r="G20" s="278"/>
      <c r="H20" s="278"/>
      <c r="I20" s="277"/>
      <c r="J20" s="276"/>
      <c r="K20" s="275"/>
      <c r="L20" s="274"/>
    </row>
    <row r="21" spans="1:12" ht="22.5" customHeight="1" x14ac:dyDescent="0.2">
      <c r="A21" s="283">
        <v>14</v>
      </c>
      <c r="B21" s="282"/>
      <c r="C21" s="281"/>
      <c r="D21" s="490"/>
      <c r="E21" s="279"/>
      <c r="F21" s="278"/>
      <c r="G21" s="278"/>
      <c r="H21" s="278"/>
      <c r="I21" s="277"/>
      <c r="J21" s="276"/>
      <c r="K21" s="275"/>
      <c r="L21" s="274"/>
    </row>
    <row r="22" spans="1:12" ht="41.25" customHeight="1" x14ac:dyDescent="0.2">
      <c r="A22" s="265"/>
      <c r="B22" s="266"/>
      <c r="C22" s="265"/>
      <c r="D22" s="266"/>
      <c r="E22" s="265"/>
      <c r="F22" s="266"/>
      <c r="G22" s="265"/>
      <c r="H22" s="266"/>
      <c r="I22" s="265"/>
      <c r="J22" s="266"/>
      <c r="K22" s="265"/>
      <c r="L22" s="266"/>
    </row>
    <row r="23" spans="1:12" ht="4.5" customHeight="1" x14ac:dyDescent="0.2">
      <c r="A23" s="265"/>
      <c r="B23" s="272"/>
      <c r="C23" s="265"/>
      <c r="D23" s="272"/>
      <c r="E23" s="265"/>
      <c r="F23" s="272"/>
      <c r="G23" s="265"/>
      <c r="H23" s="272"/>
      <c r="I23" s="265"/>
      <c r="J23" s="272"/>
      <c r="K23" s="265"/>
      <c r="L23" s="272"/>
    </row>
    <row r="24" spans="1:12" s="267" customFormat="1" ht="23.25" customHeight="1" x14ac:dyDescent="0.2">
      <c r="A24" s="462" t="s">
        <v>107</v>
      </c>
      <c r="B24" s="462"/>
      <c r="C24" s="266"/>
      <c r="D24" s="265"/>
      <c r="E24" s="266"/>
      <c r="F24" s="266"/>
      <c r="G24" s="265"/>
      <c r="H24" s="266"/>
      <c r="I24" s="266"/>
      <c r="J24" s="265"/>
      <c r="K24" s="266"/>
      <c r="L24" s="265"/>
    </row>
    <row r="25" spans="1:12" s="267" customFormat="1" x14ac:dyDescent="0.2">
      <c r="A25" s="266"/>
      <c r="B25" s="265"/>
      <c r="C25" s="270"/>
      <c r="D25" s="271"/>
      <c r="E25" s="270"/>
      <c r="F25" s="266"/>
      <c r="G25" s="265"/>
      <c r="H25" s="269"/>
      <c r="I25" s="266"/>
      <c r="J25" s="265"/>
      <c r="K25" s="266"/>
      <c r="L25" s="265"/>
    </row>
    <row r="26" spans="1:12" s="267" customFormat="1" ht="15" customHeight="1" x14ac:dyDescent="0.2">
      <c r="A26" s="266"/>
      <c r="B26" s="265"/>
      <c r="C26" s="456" t="s">
        <v>263</v>
      </c>
      <c r="D26" s="456"/>
      <c r="E26" s="456"/>
      <c r="F26" s="266"/>
      <c r="G26" s="265"/>
      <c r="H26" s="460" t="s">
        <v>429</v>
      </c>
      <c r="I26" s="268"/>
      <c r="J26" s="265"/>
      <c r="K26" s="266"/>
      <c r="L26" s="265"/>
    </row>
    <row r="27" spans="1:12" s="267" customFormat="1" x14ac:dyDescent="0.2">
      <c r="A27" s="266"/>
      <c r="B27" s="265"/>
      <c r="C27" s="266"/>
      <c r="D27" s="265"/>
      <c r="E27" s="266"/>
      <c r="F27" s="266"/>
      <c r="G27" s="265"/>
      <c r="H27" s="461"/>
      <c r="I27" s="268"/>
      <c r="J27" s="265"/>
      <c r="K27" s="266"/>
      <c r="L27" s="265"/>
    </row>
    <row r="28" spans="1:12" s="264" customFormat="1" x14ac:dyDescent="0.2">
      <c r="A28" s="266"/>
      <c r="B28" s="265"/>
      <c r="C28" s="456" t="s">
        <v>139</v>
      </c>
      <c r="D28" s="456"/>
      <c r="E28" s="456"/>
      <c r="F28" s="266"/>
      <c r="G28" s="265"/>
      <c r="H28" s="266"/>
      <c r="I28" s="266"/>
      <c r="J28" s="265"/>
      <c r="K28" s="266"/>
      <c r="L28" s="265"/>
    </row>
    <row r="29" spans="1:12" s="264" customFormat="1" x14ac:dyDescent="0.2">
      <c r="E29" s="262"/>
    </row>
    <row r="30" spans="1:12" s="264" customFormat="1" x14ac:dyDescent="0.2">
      <c r="E30" s="262"/>
    </row>
    <row r="31" spans="1:12" s="264" customFormat="1" x14ac:dyDescent="0.2">
      <c r="E31" s="262"/>
    </row>
    <row r="32" spans="1:12" s="264" customFormat="1" x14ac:dyDescent="0.2">
      <c r="E32" s="262"/>
    </row>
    <row r="33" s="264" customFormat="1" x14ac:dyDescent="0.2"/>
  </sheetData>
  <mergeCells count="6">
    <mergeCell ref="A5:F5"/>
    <mergeCell ref="C28:E28"/>
    <mergeCell ref="I6:K6"/>
    <mergeCell ref="H26:H27"/>
    <mergeCell ref="A24:B24"/>
    <mergeCell ref="C26:E26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14 F9:F10 F16:F1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3:B21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1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L10" sqref="L10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297</v>
      </c>
      <c r="B1" s="112"/>
      <c r="C1" s="465" t="s">
        <v>109</v>
      </c>
      <c r="D1" s="465"/>
      <c r="E1" s="146"/>
    </row>
    <row r="2" spans="1:12" x14ac:dyDescent="0.3">
      <c r="A2" s="74" t="s">
        <v>140</v>
      </c>
      <c r="B2" s="112"/>
      <c r="C2" s="463" t="str">
        <f>'ფორმა N1'!L2</f>
        <v>01.01.20-31.12.20</v>
      </c>
      <c r="D2" s="464"/>
      <c r="E2" s="146"/>
    </row>
    <row r="3" spans="1:12" x14ac:dyDescent="0.3">
      <c r="A3" s="74"/>
      <c r="B3" s="112"/>
      <c r="C3" s="323"/>
      <c r="D3" s="323"/>
      <c r="E3" s="146"/>
    </row>
    <row r="4" spans="1:12" s="2" customFormat="1" x14ac:dyDescent="0.3">
      <c r="A4" s="75" t="s">
        <v>269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საქართველოს კონსერვატიული პარტია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22"/>
      <c r="B7" s="322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434">
        <f>SUM(C10,C13,C53,C56,C57,C58,C75)</f>
        <v>29602.81</v>
      </c>
      <c r="D9" s="434">
        <f>SUM(D10,D13,D53,D56,D57,D58,D64,D71,D72)</f>
        <v>37827.81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SUM(C11:C12)</f>
        <v>375</v>
      </c>
      <c r="D10" s="82">
        <f>SUM(D11:D12)</f>
        <v>300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>
        <v>375</v>
      </c>
      <c r="D11" s="34">
        <v>300</v>
      </c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60" t="s">
        <v>478</v>
      </c>
      <c r="B13" s="361" t="s">
        <v>480</v>
      </c>
      <c r="C13" s="438">
        <f>C14+C17+C35+C36+C44+C47+C52</f>
        <v>29227.81</v>
      </c>
      <c r="D13" s="438">
        <f>SUM(D14,D17,D29:D32,D35,D36,D43,D44,D45,D46,D47,D51,D52)</f>
        <v>29227.81</v>
      </c>
      <c r="E13" s="146"/>
    </row>
    <row r="14" spans="1:12" x14ac:dyDescent="0.3">
      <c r="A14" s="14">
        <v>1.2</v>
      </c>
      <c r="B14" s="14" t="s">
        <v>60</v>
      </c>
      <c r="C14" s="81">
        <f>SUM(C15:C16)</f>
        <v>7390</v>
      </c>
      <c r="D14" s="81">
        <f>SUM(D15:D16)</f>
        <v>7390</v>
      </c>
      <c r="E14" s="146"/>
    </row>
    <row r="15" spans="1:12" x14ac:dyDescent="0.3">
      <c r="A15" s="16" t="s">
        <v>32</v>
      </c>
      <c r="B15" s="16" t="s">
        <v>1</v>
      </c>
      <c r="C15" s="35">
        <v>7390</v>
      </c>
      <c r="D15" s="36">
        <v>7390</v>
      </c>
      <c r="E15" s="146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99</v>
      </c>
      <c r="B17" s="17" t="s">
        <v>62</v>
      </c>
      <c r="C17" s="439">
        <f>C21+C23</f>
        <v>1687.54</v>
      </c>
      <c r="D17" s="439">
        <f>SUM(D18:D23,D28)</f>
        <v>1687.54</v>
      </c>
      <c r="E17" s="146"/>
    </row>
    <row r="18" spans="1:5" x14ac:dyDescent="0.3">
      <c r="A18" s="16" t="s">
        <v>33</v>
      </c>
      <c r="B18" s="16" t="s">
        <v>2</v>
      </c>
      <c r="C18" s="37"/>
      <c r="D18" s="38"/>
      <c r="E18" s="146"/>
    </row>
    <row r="19" spans="1:5" ht="30" x14ac:dyDescent="0.3">
      <c r="A19" s="17" t="s">
        <v>12</v>
      </c>
      <c r="B19" s="17" t="s">
        <v>245</v>
      </c>
      <c r="C19" s="37"/>
      <c r="D19" s="39"/>
      <c r="E19" s="146"/>
    </row>
    <row r="20" spans="1:5" x14ac:dyDescent="0.3">
      <c r="A20" s="17" t="s">
        <v>13</v>
      </c>
      <c r="B20" s="17" t="s">
        <v>14</v>
      </c>
      <c r="C20" s="37"/>
      <c r="D20" s="40"/>
      <c r="E20" s="146"/>
    </row>
    <row r="21" spans="1:5" ht="30" x14ac:dyDescent="0.3">
      <c r="A21" s="17" t="s">
        <v>276</v>
      </c>
      <c r="B21" s="17" t="s">
        <v>22</v>
      </c>
      <c r="C21" s="37">
        <v>1114.1400000000001</v>
      </c>
      <c r="D21" s="40">
        <v>1114.1400000000001</v>
      </c>
      <c r="E21" s="146"/>
    </row>
    <row r="22" spans="1:5" x14ac:dyDescent="0.3">
      <c r="A22" s="17" t="s">
        <v>277</v>
      </c>
      <c r="B22" s="17" t="s">
        <v>15</v>
      </c>
      <c r="C22" s="37"/>
      <c r="D22" s="40"/>
      <c r="E22" s="146"/>
    </row>
    <row r="23" spans="1:5" x14ac:dyDescent="0.3">
      <c r="A23" s="17" t="s">
        <v>278</v>
      </c>
      <c r="B23" s="17" t="s">
        <v>16</v>
      </c>
      <c r="C23" s="115">
        <f>SUM(C24:C27)</f>
        <v>573.4</v>
      </c>
      <c r="D23" s="440">
        <f>D24+D25+D27</f>
        <v>573.4</v>
      </c>
      <c r="E23" s="146"/>
    </row>
    <row r="24" spans="1:5" x14ac:dyDescent="0.3">
      <c r="A24" s="17" t="s">
        <v>279</v>
      </c>
      <c r="B24" s="17" t="s">
        <v>17</v>
      </c>
      <c r="C24" s="37">
        <v>402.5</v>
      </c>
      <c r="D24" s="40">
        <v>402.5</v>
      </c>
      <c r="E24" s="146"/>
    </row>
    <row r="25" spans="1:5" ht="16.5" customHeight="1" x14ac:dyDescent="0.3">
      <c r="A25" s="18" t="s">
        <v>280</v>
      </c>
      <c r="B25" s="18" t="s">
        <v>18</v>
      </c>
      <c r="C25" s="37">
        <v>126.9</v>
      </c>
      <c r="D25" s="40">
        <v>126.9</v>
      </c>
      <c r="E25" s="146"/>
    </row>
    <row r="26" spans="1:5" ht="16.5" customHeight="1" x14ac:dyDescent="0.3">
      <c r="A26" s="18" t="s">
        <v>281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282</v>
      </c>
      <c r="B27" s="18" t="s">
        <v>20</v>
      </c>
      <c r="C27" s="37">
        <v>44</v>
      </c>
      <c r="D27" s="37">
        <v>44</v>
      </c>
      <c r="E27" s="146"/>
    </row>
    <row r="28" spans="1:5" ht="16.5" customHeight="1" x14ac:dyDescent="0.3">
      <c r="A28" s="18" t="s">
        <v>283</v>
      </c>
      <c r="B28" s="18" t="s">
        <v>23</v>
      </c>
      <c r="C28" s="37"/>
      <c r="D28" s="41"/>
      <c r="E28" s="146"/>
    </row>
    <row r="29" spans="1:5" x14ac:dyDescent="0.3">
      <c r="A29" s="17" t="s">
        <v>284</v>
      </c>
      <c r="B29" s="17" t="s">
        <v>21</v>
      </c>
      <c r="C29" s="33"/>
      <c r="D29" s="34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81">
        <f>SUM(C33:C34)</f>
        <v>0</v>
      </c>
      <c r="D32" s="81">
        <f>SUM(D33:D34)</f>
        <v>0</v>
      </c>
      <c r="E32" s="146"/>
    </row>
    <row r="33" spans="1:5" x14ac:dyDescent="0.3">
      <c r="A33" s="16" t="s">
        <v>37</v>
      </c>
      <c r="B33" s="16" t="s">
        <v>63</v>
      </c>
      <c r="C33" s="33"/>
      <c r="D33" s="34"/>
      <c r="E33" s="146"/>
    </row>
    <row r="34" spans="1:5" x14ac:dyDescent="0.3">
      <c r="A34" s="17" t="s">
        <v>285</v>
      </c>
      <c r="B34" s="17" t="s">
        <v>56</v>
      </c>
      <c r="C34" s="33"/>
      <c r="D34" s="34"/>
      <c r="E34" s="146"/>
    </row>
    <row r="35" spans="1:5" x14ac:dyDescent="0.3">
      <c r="A35" s="17" t="s">
        <v>286</v>
      </c>
      <c r="B35" s="17" t="s">
        <v>55</v>
      </c>
      <c r="C35" s="441">
        <v>30.27</v>
      </c>
      <c r="D35" s="442">
        <v>30.27</v>
      </c>
      <c r="E35" s="146"/>
    </row>
    <row r="36" spans="1:5" x14ac:dyDescent="0.3">
      <c r="A36" s="16" t="s">
        <v>38</v>
      </c>
      <c r="B36" s="16" t="s">
        <v>49</v>
      </c>
      <c r="C36" s="81">
        <f>C38+C42</f>
        <v>12721</v>
      </c>
      <c r="D36" s="81">
        <f>SUM(D37:D42)</f>
        <v>12721</v>
      </c>
      <c r="E36" s="146"/>
    </row>
    <row r="37" spans="1:5" x14ac:dyDescent="0.3">
      <c r="A37" s="16" t="s">
        <v>39</v>
      </c>
      <c r="B37" s="16" t="s">
        <v>344</v>
      </c>
      <c r="C37" s="33"/>
      <c r="D37" s="33"/>
      <c r="E37" s="146"/>
    </row>
    <row r="38" spans="1:5" x14ac:dyDescent="0.3">
      <c r="A38" s="17" t="s">
        <v>341</v>
      </c>
      <c r="B38" s="17" t="s">
        <v>345</v>
      </c>
      <c r="C38" s="33">
        <v>8121</v>
      </c>
      <c r="D38" s="33">
        <v>8121</v>
      </c>
      <c r="E38" s="146"/>
    </row>
    <row r="39" spans="1:5" x14ac:dyDescent="0.3">
      <c r="A39" s="17" t="s">
        <v>342</v>
      </c>
      <c r="B39" s="17" t="s">
        <v>346</v>
      </c>
      <c r="C39" s="33"/>
      <c r="D39" s="34"/>
      <c r="E39" s="146"/>
    </row>
    <row r="40" spans="1:5" x14ac:dyDescent="0.3">
      <c r="A40" s="17" t="s">
        <v>343</v>
      </c>
      <c r="B40" s="17" t="s">
        <v>349</v>
      </c>
      <c r="C40" s="33"/>
      <c r="D40" s="34"/>
      <c r="E40" s="146"/>
    </row>
    <row r="41" spans="1:5" x14ac:dyDescent="0.3">
      <c r="A41" s="17" t="s">
        <v>348</v>
      </c>
      <c r="B41" s="17" t="s">
        <v>350</v>
      </c>
      <c r="C41" s="33"/>
      <c r="D41" s="34"/>
      <c r="E41" s="146"/>
    </row>
    <row r="42" spans="1:5" x14ac:dyDescent="0.3">
      <c r="A42" s="17" t="s">
        <v>351</v>
      </c>
      <c r="B42" s="17" t="s">
        <v>458</v>
      </c>
      <c r="C42" s="33">
        <v>4600</v>
      </c>
      <c r="D42" s="34">
        <v>4600</v>
      </c>
      <c r="E42" s="146"/>
    </row>
    <row r="43" spans="1:5" x14ac:dyDescent="0.3">
      <c r="A43" s="17" t="s">
        <v>459</v>
      </c>
      <c r="B43" s="17" t="s">
        <v>347</v>
      </c>
      <c r="C43" s="33"/>
      <c r="D43" s="34"/>
      <c r="E43" s="146"/>
    </row>
    <row r="44" spans="1:5" ht="30" x14ac:dyDescent="0.3">
      <c r="A44" s="16" t="s">
        <v>40</v>
      </c>
      <c r="B44" s="16" t="s">
        <v>28</v>
      </c>
      <c r="C44" s="33">
        <v>240</v>
      </c>
      <c r="D44" s="34">
        <v>240</v>
      </c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81">
        <f>SUM(C48:C50)</f>
        <v>6220</v>
      </c>
      <c r="D47" s="81">
        <f>SUM(D48:D50)</f>
        <v>6220</v>
      </c>
      <c r="E47" s="146"/>
    </row>
    <row r="48" spans="1:5" x14ac:dyDescent="0.3">
      <c r="A48" s="16" t="s">
        <v>44</v>
      </c>
      <c r="B48" s="16" t="s">
        <v>291</v>
      </c>
      <c r="C48" s="33">
        <v>6220</v>
      </c>
      <c r="D48" s="34">
        <v>6220</v>
      </c>
      <c r="E48" s="146"/>
    </row>
    <row r="49" spans="1:5" x14ac:dyDescent="0.3">
      <c r="A49" s="95" t="s">
        <v>357</v>
      </c>
      <c r="B49" s="95" t="s">
        <v>360</v>
      </c>
      <c r="C49" s="33"/>
      <c r="D49" s="34"/>
      <c r="E49" s="146"/>
    </row>
    <row r="50" spans="1:5" x14ac:dyDescent="0.3">
      <c r="A50" s="95" t="s">
        <v>358</v>
      </c>
      <c r="B50" s="95" t="s">
        <v>359</v>
      </c>
      <c r="C50" s="33"/>
      <c r="D50" s="34"/>
      <c r="E50" s="146"/>
    </row>
    <row r="51" spans="1:5" x14ac:dyDescent="0.3">
      <c r="A51" s="95" t="s">
        <v>361</v>
      </c>
      <c r="B51" s="95" t="s">
        <v>362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>
        <v>939</v>
      </c>
      <c r="D52" s="34">
        <v>939</v>
      </c>
      <c r="E52" s="146"/>
    </row>
    <row r="53" spans="1:5" x14ac:dyDescent="0.3">
      <c r="A53" s="16" t="s">
        <v>46</v>
      </c>
      <c r="B53" s="16" t="s">
        <v>6</v>
      </c>
      <c r="C53" s="82">
        <f>SUM(C54:C55)</f>
        <v>0</v>
      </c>
      <c r="D53" s="82">
        <f>SUM(D54:D55)</f>
        <v>0</v>
      </c>
      <c r="E53" s="146"/>
    </row>
    <row r="54" spans="1:5" ht="30" x14ac:dyDescent="0.3">
      <c r="A54" s="14">
        <v>1.3</v>
      </c>
      <c r="B54" s="85" t="s">
        <v>392</v>
      </c>
      <c r="C54" s="33"/>
      <c r="D54" s="34"/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394</v>
      </c>
      <c r="C57" s="37"/>
      <c r="D57" s="40"/>
      <c r="E57" s="146"/>
    </row>
    <row r="58" spans="1:5" x14ac:dyDescent="0.3">
      <c r="A58" s="14">
        <v>1.5</v>
      </c>
      <c r="B58" s="14" t="s">
        <v>7</v>
      </c>
      <c r="C58" s="82">
        <f>SUM(C59:C63)</f>
        <v>0</v>
      </c>
      <c r="D58" s="82">
        <f>SUM(D59:D63)</f>
        <v>8300</v>
      </c>
      <c r="E58" s="146"/>
    </row>
    <row r="59" spans="1:5" x14ac:dyDescent="0.3">
      <c r="A59" s="14">
        <v>1.6</v>
      </c>
      <c r="B59" s="45" t="s">
        <v>8</v>
      </c>
      <c r="C59" s="37"/>
      <c r="D59" s="40"/>
      <c r="E59" s="146"/>
    </row>
    <row r="60" spans="1:5" x14ac:dyDescent="0.3">
      <c r="A60" s="16" t="s">
        <v>292</v>
      </c>
      <c r="B60" s="46" t="s">
        <v>52</v>
      </c>
      <c r="C60" s="37"/>
      <c r="D60" s="40"/>
      <c r="E60" s="146"/>
    </row>
    <row r="61" spans="1:5" ht="30" x14ac:dyDescent="0.3">
      <c r="A61" s="16" t="s">
        <v>293</v>
      </c>
      <c r="B61" s="46" t="s">
        <v>54</v>
      </c>
      <c r="C61" s="40"/>
      <c r="D61" s="40"/>
      <c r="E61" s="146"/>
    </row>
    <row r="62" spans="1:5" x14ac:dyDescent="0.3">
      <c r="A62" s="16" t="s">
        <v>294</v>
      </c>
      <c r="B62" s="46" t="s">
        <v>53</v>
      </c>
      <c r="C62" s="37"/>
      <c r="D62" s="40">
        <v>8300</v>
      </c>
      <c r="E62" s="146"/>
    </row>
    <row r="63" spans="1:5" x14ac:dyDescent="0.3">
      <c r="A63" s="16" t="s">
        <v>295</v>
      </c>
      <c r="B63" s="46" t="s">
        <v>27</v>
      </c>
      <c r="C63" s="37"/>
      <c r="D63" s="198"/>
      <c r="E63" s="146"/>
    </row>
    <row r="64" spans="1:5" x14ac:dyDescent="0.3">
      <c r="A64" s="16" t="s">
        <v>323</v>
      </c>
      <c r="B64" s="197" t="s">
        <v>324</v>
      </c>
      <c r="C64" s="253"/>
      <c r="D64" s="116">
        <f>SUM(D65:D70)</f>
        <v>0</v>
      </c>
      <c r="E64" s="146"/>
    </row>
    <row r="65" spans="1:5" x14ac:dyDescent="0.3">
      <c r="A65" s="13">
        <v>2</v>
      </c>
      <c r="B65" s="47" t="s">
        <v>106</v>
      </c>
      <c r="C65" s="253"/>
      <c r="D65" s="42"/>
      <c r="E65" s="146"/>
    </row>
    <row r="66" spans="1:5" x14ac:dyDescent="0.3">
      <c r="A66" s="15">
        <v>2.1</v>
      </c>
      <c r="B66" s="48" t="s">
        <v>100</v>
      </c>
      <c r="C66" s="255"/>
      <c r="D66" s="43"/>
      <c r="E66" s="146"/>
    </row>
    <row r="67" spans="1:5" x14ac:dyDescent="0.3">
      <c r="A67" s="15">
        <v>2.2000000000000002</v>
      </c>
      <c r="B67" s="48" t="s">
        <v>104</v>
      </c>
      <c r="C67" s="255"/>
      <c r="D67" s="43"/>
      <c r="E67" s="146"/>
    </row>
    <row r="68" spans="1:5" x14ac:dyDescent="0.3">
      <c r="A68" s="15">
        <v>2.2999999999999998</v>
      </c>
      <c r="B68" s="48" t="s">
        <v>103</v>
      </c>
      <c r="C68" s="255"/>
      <c r="D68" s="43"/>
      <c r="E68" s="146"/>
    </row>
    <row r="69" spans="1:5" x14ac:dyDescent="0.3">
      <c r="A69" s="15">
        <v>2.4</v>
      </c>
      <c r="B69" s="48" t="s">
        <v>105</v>
      </c>
      <c r="C69" s="255"/>
      <c r="D69" s="43"/>
      <c r="E69" s="146"/>
    </row>
    <row r="70" spans="1:5" x14ac:dyDescent="0.3">
      <c r="A70" s="15">
        <v>2.5</v>
      </c>
      <c r="B70" s="48" t="s">
        <v>101</v>
      </c>
      <c r="C70" s="255"/>
      <c r="D70" s="43"/>
      <c r="E70" s="146"/>
    </row>
    <row r="71" spans="1:5" x14ac:dyDescent="0.3">
      <c r="A71" s="15">
        <v>2.6</v>
      </c>
      <c r="B71" s="48" t="s">
        <v>102</v>
      </c>
      <c r="C71" s="254"/>
      <c r="D71" s="252"/>
      <c r="E71" s="146"/>
    </row>
    <row r="72" spans="1:5" s="2" customFormat="1" x14ac:dyDescent="0.3">
      <c r="A72" s="13">
        <v>3</v>
      </c>
      <c r="B72" s="251" t="s">
        <v>416</v>
      </c>
      <c r="C72" s="254">
        <f>SUM(C73:C74)</f>
        <v>0</v>
      </c>
      <c r="D72" s="83">
        <f>SUM(D73:D74)</f>
        <v>0</v>
      </c>
      <c r="E72" s="103"/>
    </row>
    <row r="73" spans="1:5" s="2" customFormat="1" x14ac:dyDescent="0.3">
      <c r="A73" s="13">
        <v>4</v>
      </c>
      <c r="B73" s="13" t="s">
        <v>247</v>
      </c>
      <c r="C73" s="8"/>
      <c r="D73" s="8"/>
      <c r="E73" s="10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3"/>
    </row>
    <row r="75" spans="1:5" s="2" customFormat="1" x14ac:dyDescent="0.3">
      <c r="A75" s="15">
        <v>4.2</v>
      </c>
      <c r="B75" s="15" t="s">
        <v>249</v>
      </c>
      <c r="C75" s="8"/>
      <c r="D75" s="83"/>
      <c r="E75" s="103"/>
    </row>
    <row r="76" spans="1:5" s="2" customFormat="1" x14ac:dyDescent="0.3">
      <c r="A76" s="13">
        <v>5</v>
      </c>
      <c r="B76" s="249" t="s">
        <v>274</v>
      </c>
      <c r="C76" s="8"/>
      <c r="D76" s="83"/>
      <c r="E76" s="103"/>
    </row>
    <row r="77" spans="1:5" s="2" customFormat="1" x14ac:dyDescent="0.3">
      <c r="A77" s="332"/>
      <c r="B77" s="332"/>
      <c r="C77" s="12"/>
      <c r="D77" s="12"/>
      <c r="E77" s="103"/>
    </row>
    <row r="78" spans="1:5" s="2" customFormat="1" x14ac:dyDescent="0.3">
      <c r="A78" s="468" t="s">
        <v>460</v>
      </c>
      <c r="B78" s="468"/>
      <c r="C78" s="468"/>
      <c r="D78" s="468"/>
      <c r="E78" s="103"/>
    </row>
    <row r="79" spans="1:5" s="2" customFormat="1" x14ac:dyDescent="0.3">
      <c r="A79" s="332"/>
      <c r="B79" s="332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461</v>
      </c>
      <c r="D84" s="12"/>
      <c r="E84"/>
      <c r="F84"/>
      <c r="G84"/>
      <c r="H84"/>
      <c r="I84"/>
    </row>
    <row r="85" spans="1:9" s="2" customFormat="1" x14ac:dyDescent="0.3">
      <c r="A85"/>
      <c r="B85" s="476" t="s">
        <v>462</v>
      </c>
      <c r="C85" s="476"/>
      <c r="D85" s="476"/>
      <c r="E85"/>
      <c r="F85"/>
      <c r="G85"/>
      <c r="H85"/>
      <c r="I85"/>
    </row>
    <row r="86" spans="1:9" customFormat="1" ht="12.75" x14ac:dyDescent="0.2">
      <c r="B86" s="64" t="s">
        <v>463</v>
      </c>
    </row>
    <row r="87" spans="1:9" s="2" customFormat="1" x14ac:dyDescent="0.3">
      <c r="A87" s="11"/>
      <c r="B87" s="476" t="s">
        <v>464</v>
      </c>
      <c r="C87" s="476"/>
      <c r="D87" s="47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topLeftCell="A13" zoomScale="80" zoomScaleNormal="100" zoomScaleSheetLayoutView="80" workbookViewId="0">
      <selection activeCell="I14" sqref="I1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320</v>
      </c>
      <c r="B1" s="75"/>
      <c r="C1" s="465" t="s">
        <v>109</v>
      </c>
      <c r="D1" s="465"/>
      <c r="E1" s="89"/>
    </row>
    <row r="2" spans="1:5" s="6" customFormat="1" x14ac:dyDescent="0.3">
      <c r="A2" s="72" t="s">
        <v>314</v>
      </c>
      <c r="B2" s="75"/>
      <c r="C2" s="463" t="str">
        <f>'ფორმა N1'!L2</f>
        <v>01.01.20-31.12.20</v>
      </c>
      <c r="D2" s="46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5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ht="23.25" customHeight="1" x14ac:dyDescent="0.2">
      <c r="A12" s="96" t="s">
        <v>459</v>
      </c>
      <c r="B12" s="85" t="s">
        <v>563</v>
      </c>
      <c r="C12" s="4">
        <v>3500</v>
      </c>
      <c r="D12" s="4">
        <v>3500</v>
      </c>
      <c r="E12" s="92"/>
    </row>
    <row r="13" spans="1:5" s="10" customFormat="1" ht="22.5" customHeight="1" x14ac:dyDescent="0.2">
      <c r="A13" s="96" t="s">
        <v>459</v>
      </c>
      <c r="B13" s="85" t="s">
        <v>564</v>
      </c>
      <c r="C13" s="4">
        <v>300</v>
      </c>
      <c r="D13" s="4">
        <v>300</v>
      </c>
      <c r="E13" s="92"/>
    </row>
    <row r="14" spans="1:5" s="10" customFormat="1" ht="49.5" customHeight="1" x14ac:dyDescent="0.2">
      <c r="A14" s="96" t="s">
        <v>565</v>
      </c>
      <c r="B14" s="85" t="s">
        <v>566</v>
      </c>
      <c r="C14" s="4">
        <v>839</v>
      </c>
      <c r="D14" s="4">
        <v>839</v>
      </c>
      <c r="E14" s="92"/>
    </row>
    <row r="15" spans="1:5" s="10" customFormat="1" ht="45" customHeight="1" x14ac:dyDescent="0.2">
      <c r="A15" s="96" t="s">
        <v>567</v>
      </c>
      <c r="B15" s="85" t="s">
        <v>568</v>
      </c>
      <c r="C15" s="4">
        <v>100</v>
      </c>
      <c r="D15" s="4">
        <v>100</v>
      </c>
      <c r="E15" s="92"/>
    </row>
    <row r="16" spans="1:5" s="10" customFormat="1" ht="30" x14ac:dyDescent="0.2">
      <c r="A16" s="85" t="s">
        <v>459</v>
      </c>
      <c r="B16" s="85" t="s">
        <v>569</v>
      </c>
      <c r="C16" s="4">
        <v>800</v>
      </c>
      <c r="D16" s="4">
        <v>800</v>
      </c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321</v>
      </c>
      <c r="C25" s="84">
        <f>SUM(C10:C24)</f>
        <v>5539</v>
      </c>
      <c r="D25" s="84">
        <f>SUM(D10:D24)</f>
        <v>5539</v>
      </c>
      <c r="E25" s="94"/>
    </row>
    <row r="26" spans="1:5" x14ac:dyDescent="0.3">
      <c r="A26" s="44"/>
      <c r="B26" s="44"/>
    </row>
    <row r="27" spans="1:5" x14ac:dyDescent="0.3">
      <c r="A27" s="2" t="s">
        <v>400</v>
      </c>
      <c r="E27" s="5"/>
    </row>
    <row r="28" spans="1:5" x14ac:dyDescent="0.3">
      <c r="A28" s="2" t="s">
        <v>396</v>
      </c>
    </row>
    <row r="29" spans="1:5" x14ac:dyDescent="0.3">
      <c r="A29" s="196" t="s">
        <v>397</v>
      </c>
    </row>
    <row r="30" spans="1:5" x14ac:dyDescent="0.3">
      <c r="A30" s="196"/>
    </row>
    <row r="31" spans="1:5" x14ac:dyDescent="0.3">
      <c r="A31" s="196" t="s">
        <v>338</v>
      </c>
    </row>
    <row r="32" spans="1:5" s="23" customFormat="1" ht="12.75" x14ac:dyDescent="0.2"/>
    <row r="33" spans="1:9" x14ac:dyDescent="0.3">
      <c r="A33" s="67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M6" sqref="M6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435</v>
      </c>
      <c r="B1" s="72"/>
      <c r="C1" s="75"/>
      <c r="D1" s="75"/>
      <c r="E1" s="75"/>
      <c r="F1" s="75"/>
      <c r="G1" s="260"/>
      <c r="H1" s="260"/>
      <c r="I1" s="465" t="s">
        <v>109</v>
      </c>
      <c r="J1" s="465"/>
    </row>
    <row r="2" spans="1:10" ht="15" x14ac:dyDescent="0.3">
      <c r="A2" s="74" t="s">
        <v>140</v>
      </c>
      <c r="B2" s="72"/>
      <c r="C2" s="75"/>
      <c r="D2" s="75"/>
      <c r="E2" s="75"/>
      <c r="F2" s="75"/>
      <c r="G2" s="260"/>
      <c r="H2" s="260"/>
      <c r="I2" s="463" t="str">
        <f>'ფორმა N1'!L2</f>
        <v>01.01.20-31.12.20</v>
      </c>
      <c r="J2" s="463"/>
    </row>
    <row r="3" spans="1:10" ht="15" x14ac:dyDescent="0.3">
      <c r="A3" s="74"/>
      <c r="B3" s="74"/>
      <c r="C3" s="72"/>
      <c r="D3" s="72"/>
      <c r="E3" s="72"/>
      <c r="F3" s="72"/>
      <c r="G3" s="260"/>
      <c r="H3" s="260"/>
      <c r="I3" s="260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9"/>
      <c r="B7" s="259"/>
      <c r="C7" s="259"/>
      <c r="D7" s="259"/>
      <c r="E7" s="259"/>
      <c r="F7" s="259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3" t="s">
        <v>334</v>
      </c>
    </row>
    <row r="9" spans="1:10" ht="15" x14ac:dyDescent="0.2">
      <c r="A9" s="96">
        <v>1</v>
      </c>
      <c r="B9" s="96" t="s">
        <v>570</v>
      </c>
      <c r="C9" s="96" t="s">
        <v>571</v>
      </c>
      <c r="D9" s="96">
        <v>1025018164</v>
      </c>
      <c r="E9" s="96" t="s">
        <v>572</v>
      </c>
      <c r="F9" s="96" t="s">
        <v>334</v>
      </c>
      <c r="G9" s="4">
        <v>375</v>
      </c>
      <c r="H9" s="4">
        <v>300</v>
      </c>
      <c r="I9" s="4">
        <v>75</v>
      </c>
      <c r="J9" s="213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421</v>
      </c>
      <c r="G25" s="84">
        <f>SUM(G9:G24)</f>
        <v>375</v>
      </c>
      <c r="H25" s="84">
        <f>SUM(H9:H24)</f>
        <v>300</v>
      </c>
      <c r="I25" s="84">
        <f>SUM(I9:I24)</f>
        <v>75</v>
      </c>
    </row>
    <row r="26" spans="1:9" ht="15" x14ac:dyDescent="0.3">
      <c r="A26" s="211"/>
      <c r="B26" s="211"/>
      <c r="C26" s="211"/>
      <c r="D26" s="211"/>
      <c r="E26" s="211"/>
      <c r="F26" s="211"/>
      <c r="G26" s="211"/>
      <c r="H26" s="179"/>
      <c r="I26" s="179"/>
    </row>
    <row r="27" spans="1:9" ht="15" x14ac:dyDescent="0.3">
      <c r="A27" s="212" t="s">
        <v>436</v>
      </c>
      <c r="B27" s="212"/>
      <c r="C27" s="211"/>
      <c r="D27" s="211"/>
      <c r="E27" s="211"/>
      <c r="F27" s="211"/>
      <c r="G27" s="211"/>
      <c r="H27" s="179"/>
      <c r="I27" s="179"/>
    </row>
    <row r="28" spans="1:9" ht="15" x14ac:dyDescent="0.3">
      <c r="A28" s="212"/>
      <c r="B28" s="212"/>
      <c r="C28" s="211"/>
      <c r="D28" s="211"/>
      <c r="E28" s="211"/>
      <c r="F28" s="211"/>
      <c r="G28" s="211"/>
      <c r="H28" s="179"/>
      <c r="I28" s="179"/>
    </row>
    <row r="29" spans="1:9" ht="15" x14ac:dyDescent="0.3">
      <c r="A29" s="212"/>
      <c r="B29" s="212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212"/>
      <c r="B30" s="212"/>
      <c r="C30" s="179"/>
      <c r="D30" s="179"/>
      <c r="E30" s="179"/>
      <c r="F30" s="179"/>
      <c r="G30" s="179"/>
      <c r="H30" s="179"/>
      <c r="I30" s="179"/>
    </row>
    <row r="31" spans="1:9" x14ac:dyDescent="0.2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 x14ac:dyDescent="0.3">
      <c r="A32" s="185" t="s">
        <v>107</v>
      </c>
      <c r="B32" s="185"/>
      <c r="C32" s="179"/>
      <c r="D32" s="179"/>
      <c r="E32" s="179"/>
      <c r="F32" s="179"/>
      <c r="G32" s="179"/>
      <c r="H32" s="179"/>
      <c r="I32" s="179"/>
    </row>
    <row r="33" spans="1:9" ht="15" x14ac:dyDescent="0.3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 x14ac:dyDescent="0.3">
      <c r="A35" s="185"/>
      <c r="B35" s="185"/>
      <c r="C35" s="185" t="s">
        <v>375</v>
      </c>
      <c r="D35" s="185"/>
      <c r="E35" s="185"/>
      <c r="F35" s="185"/>
      <c r="G35" s="185"/>
      <c r="H35" s="179"/>
      <c r="I35" s="179"/>
    </row>
    <row r="36" spans="1:9" ht="15" x14ac:dyDescent="0.3">
      <c r="A36" s="179"/>
      <c r="B36" s="179"/>
      <c r="C36" s="179" t="s">
        <v>374</v>
      </c>
      <c r="D36" s="179"/>
      <c r="E36" s="179"/>
      <c r="F36" s="179"/>
      <c r="G36" s="179"/>
      <c r="H36" s="179"/>
      <c r="I36" s="179"/>
    </row>
    <row r="37" spans="1:9" x14ac:dyDescent="0.2">
      <c r="A37" s="187"/>
      <c r="B37" s="187"/>
      <c r="C37" s="187" t="s">
        <v>139</v>
      </c>
      <c r="D37" s="187"/>
      <c r="E37" s="187"/>
      <c r="F37" s="187"/>
      <c r="G37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6" zoomScale="80" zoomScaleSheetLayoutView="80" workbookViewId="0">
      <selection activeCell="M13" sqref="M1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437</v>
      </c>
      <c r="B1" s="75"/>
      <c r="C1" s="75"/>
      <c r="D1" s="75"/>
      <c r="E1" s="75"/>
      <c r="F1" s="75"/>
      <c r="G1" s="465" t="s">
        <v>109</v>
      </c>
      <c r="H1" s="465"/>
      <c r="I1" s="337"/>
    </row>
    <row r="2" spans="1:9" ht="15" x14ac:dyDescent="0.3">
      <c r="A2" s="74" t="s">
        <v>140</v>
      </c>
      <c r="B2" s="75"/>
      <c r="C2" s="75"/>
      <c r="D2" s="75"/>
      <c r="E2" s="75"/>
      <c r="F2" s="75"/>
      <c r="G2" s="463" t="str">
        <f>'ფორმა N1'!L2</f>
        <v>01.01.20-31.12.20</v>
      </c>
      <c r="H2" s="463"/>
      <c r="I2" s="74"/>
    </row>
    <row r="3" spans="1:9" ht="15" x14ac:dyDescent="0.3">
      <c r="A3" s="74"/>
      <c r="B3" s="74"/>
      <c r="C3" s="74"/>
      <c r="D3" s="74"/>
      <c r="E3" s="74"/>
      <c r="F3" s="74"/>
      <c r="G3" s="260"/>
      <c r="H3" s="260"/>
      <c r="I3" s="337"/>
    </row>
    <row r="4" spans="1:9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9"/>
      <c r="B7" s="259"/>
      <c r="C7" s="259"/>
      <c r="D7" s="259"/>
      <c r="E7" s="259"/>
      <c r="F7" s="259"/>
      <c r="G7" s="76"/>
      <c r="H7" s="76"/>
      <c r="I7" s="337"/>
    </row>
    <row r="8" spans="1:9" ht="45" x14ac:dyDescent="0.2">
      <c r="A8" s="333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45" x14ac:dyDescent="0.2">
      <c r="A9" s="333"/>
      <c r="B9" s="335" t="s">
        <v>573</v>
      </c>
      <c r="C9" s="96" t="s">
        <v>549</v>
      </c>
      <c r="D9" s="96">
        <v>1011094631</v>
      </c>
      <c r="E9" s="96" t="s">
        <v>541</v>
      </c>
      <c r="F9" s="96" t="s">
        <v>574</v>
      </c>
      <c r="G9" s="96">
        <v>3</v>
      </c>
      <c r="H9" s="4">
        <v>1000</v>
      </c>
      <c r="I9" s="4">
        <v>1000</v>
      </c>
    </row>
    <row r="10" spans="1:9" ht="45" x14ac:dyDescent="0.2">
      <c r="A10" s="333"/>
      <c r="B10" s="335" t="s">
        <v>558</v>
      </c>
      <c r="C10" s="96" t="s">
        <v>559</v>
      </c>
      <c r="D10" s="96">
        <v>1005043493</v>
      </c>
      <c r="E10" s="96" t="s">
        <v>541</v>
      </c>
      <c r="F10" s="96" t="s">
        <v>575</v>
      </c>
      <c r="G10" s="96">
        <v>2</v>
      </c>
      <c r="H10" s="4">
        <v>400</v>
      </c>
      <c r="I10" s="4">
        <v>400</v>
      </c>
    </row>
    <row r="11" spans="1:9" ht="45" x14ac:dyDescent="0.2">
      <c r="A11" s="334"/>
      <c r="B11" s="335" t="s">
        <v>576</v>
      </c>
      <c r="C11" s="96" t="s">
        <v>577</v>
      </c>
      <c r="D11" s="96">
        <v>55001005064</v>
      </c>
      <c r="E11" s="96" t="s">
        <v>541</v>
      </c>
      <c r="F11" s="96" t="s">
        <v>578</v>
      </c>
      <c r="G11" s="96">
        <v>1</v>
      </c>
      <c r="H11" s="4">
        <v>150</v>
      </c>
      <c r="I11" s="4">
        <v>150</v>
      </c>
    </row>
    <row r="12" spans="1:9" ht="45" x14ac:dyDescent="0.2">
      <c r="A12" s="334"/>
      <c r="B12" s="335" t="s">
        <v>579</v>
      </c>
      <c r="C12" s="96" t="s">
        <v>552</v>
      </c>
      <c r="D12" s="96">
        <v>48001017476</v>
      </c>
      <c r="E12" s="96" t="s">
        <v>541</v>
      </c>
      <c r="F12" s="96" t="s">
        <v>575</v>
      </c>
      <c r="G12" s="96">
        <v>2</v>
      </c>
      <c r="H12" s="4">
        <v>500</v>
      </c>
      <c r="I12" s="4">
        <v>500</v>
      </c>
    </row>
    <row r="13" spans="1:9" ht="45" x14ac:dyDescent="0.2">
      <c r="A13" s="334"/>
      <c r="B13" s="335" t="s">
        <v>580</v>
      </c>
      <c r="C13" s="85" t="s">
        <v>581</v>
      </c>
      <c r="D13" s="85">
        <v>1001052312</v>
      </c>
      <c r="E13" s="96" t="s">
        <v>541</v>
      </c>
      <c r="F13" s="96" t="s">
        <v>575</v>
      </c>
      <c r="G13" s="85">
        <v>1</v>
      </c>
      <c r="H13" s="4">
        <v>100</v>
      </c>
      <c r="I13" s="4">
        <v>100</v>
      </c>
    </row>
    <row r="14" spans="1:9" ht="45" x14ac:dyDescent="0.2">
      <c r="A14" s="334"/>
      <c r="B14" s="335" t="s">
        <v>558</v>
      </c>
      <c r="C14" s="85" t="s">
        <v>559</v>
      </c>
      <c r="D14" s="85">
        <v>1005043493</v>
      </c>
      <c r="E14" s="96" t="s">
        <v>541</v>
      </c>
      <c r="F14" s="85" t="s">
        <v>574</v>
      </c>
      <c r="G14" s="85">
        <v>3</v>
      </c>
      <c r="H14" s="4">
        <v>550</v>
      </c>
      <c r="I14" s="4">
        <v>550</v>
      </c>
    </row>
    <row r="15" spans="1:9" ht="45" x14ac:dyDescent="0.2">
      <c r="A15" s="334"/>
      <c r="B15" s="335" t="s">
        <v>582</v>
      </c>
      <c r="C15" s="85" t="s">
        <v>557</v>
      </c>
      <c r="D15" s="85">
        <v>62004001975</v>
      </c>
      <c r="E15" s="96" t="s">
        <v>541</v>
      </c>
      <c r="F15" s="85" t="s">
        <v>578</v>
      </c>
      <c r="G15" s="85">
        <v>2</v>
      </c>
      <c r="H15" s="4">
        <v>150</v>
      </c>
      <c r="I15" s="4">
        <v>150</v>
      </c>
    </row>
    <row r="16" spans="1:9" ht="45" x14ac:dyDescent="0.2">
      <c r="A16" s="334"/>
      <c r="B16" s="335" t="s">
        <v>573</v>
      </c>
      <c r="C16" s="96" t="s">
        <v>549</v>
      </c>
      <c r="D16" s="96">
        <v>1011094631</v>
      </c>
      <c r="E16" s="96" t="s">
        <v>541</v>
      </c>
      <c r="F16" s="96" t="s">
        <v>574</v>
      </c>
      <c r="G16" s="96">
        <v>3</v>
      </c>
      <c r="H16" s="4">
        <v>1000</v>
      </c>
      <c r="I16" s="4">
        <v>1000</v>
      </c>
    </row>
    <row r="17" spans="1:9" ht="45" x14ac:dyDescent="0.2">
      <c r="A17" s="334"/>
      <c r="B17" s="335" t="s">
        <v>558</v>
      </c>
      <c r="C17" s="96" t="s">
        <v>559</v>
      </c>
      <c r="D17" s="96">
        <v>1005043493</v>
      </c>
      <c r="E17" s="96" t="s">
        <v>541</v>
      </c>
      <c r="F17" s="96" t="s">
        <v>575</v>
      </c>
      <c r="G17" s="96">
        <v>2</v>
      </c>
      <c r="H17" s="4">
        <v>1800</v>
      </c>
      <c r="I17" s="4">
        <v>1800</v>
      </c>
    </row>
    <row r="18" spans="1:9" ht="45" x14ac:dyDescent="0.2">
      <c r="A18" s="334"/>
      <c r="B18" s="335" t="s">
        <v>580</v>
      </c>
      <c r="C18" s="85" t="s">
        <v>581</v>
      </c>
      <c r="D18" s="85">
        <v>1001052312</v>
      </c>
      <c r="E18" s="96" t="s">
        <v>541</v>
      </c>
      <c r="F18" s="96" t="s">
        <v>575</v>
      </c>
      <c r="G18" s="85">
        <v>2</v>
      </c>
      <c r="H18" s="4">
        <v>740</v>
      </c>
      <c r="I18" s="4">
        <v>740</v>
      </c>
    </row>
    <row r="19" spans="1:9" ht="45" x14ac:dyDescent="0.2">
      <c r="A19" s="334"/>
      <c r="B19" s="335" t="s">
        <v>583</v>
      </c>
      <c r="C19" s="85" t="s">
        <v>584</v>
      </c>
      <c r="D19" s="85">
        <v>100169982</v>
      </c>
      <c r="E19" s="96" t="s">
        <v>541</v>
      </c>
      <c r="F19" s="85" t="s">
        <v>574</v>
      </c>
      <c r="G19" s="85">
        <v>3</v>
      </c>
      <c r="H19" s="4">
        <v>1000</v>
      </c>
      <c r="I19" s="4">
        <v>1000</v>
      </c>
    </row>
    <row r="20" spans="1:9" ht="15" x14ac:dyDescent="0.2">
      <c r="A20" s="334"/>
      <c r="B20" s="335"/>
      <c r="C20" s="85"/>
      <c r="D20" s="85"/>
      <c r="E20" s="85"/>
      <c r="F20" s="85"/>
      <c r="G20" s="85"/>
      <c r="H20" s="4"/>
      <c r="I20" s="4"/>
    </row>
    <row r="21" spans="1:9" ht="15" x14ac:dyDescent="0.2">
      <c r="A21" s="334"/>
      <c r="B21" s="335"/>
      <c r="C21" s="85"/>
      <c r="D21" s="85"/>
      <c r="E21" s="85"/>
      <c r="F21" s="85"/>
      <c r="G21" s="85"/>
      <c r="H21" s="4"/>
      <c r="I21" s="4"/>
    </row>
    <row r="22" spans="1:9" ht="15" x14ac:dyDescent="0.2">
      <c r="A22" s="334"/>
      <c r="B22" s="335"/>
      <c r="C22" s="85"/>
      <c r="D22" s="85"/>
      <c r="E22" s="85"/>
      <c r="F22" s="85"/>
      <c r="G22" s="85"/>
      <c r="H22" s="4"/>
      <c r="I22" s="4"/>
    </row>
    <row r="23" spans="1:9" ht="15" x14ac:dyDescent="0.2">
      <c r="A23" s="334"/>
      <c r="B23" s="335"/>
      <c r="C23" s="85"/>
      <c r="D23" s="85"/>
      <c r="E23" s="85"/>
      <c r="F23" s="85"/>
      <c r="G23" s="85"/>
      <c r="H23" s="4"/>
      <c r="I23" s="4"/>
    </row>
    <row r="24" spans="1:9" ht="15" x14ac:dyDescent="0.2">
      <c r="A24" s="334"/>
      <c r="B24" s="335"/>
      <c r="C24" s="85"/>
      <c r="D24" s="85"/>
      <c r="E24" s="85"/>
      <c r="F24" s="85"/>
      <c r="G24" s="85"/>
      <c r="H24" s="4"/>
      <c r="I24" s="4"/>
    </row>
    <row r="25" spans="1:9" ht="15" x14ac:dyDescent="0.2">
      <c r="A25" s="334"/>
      <c r="B25" s="335"/>
      <c r="C25" s="85"/>
      <c r="D25" s="85"/>
      <c r="E25" s="85"/>
      <c r="F25" s="85"/>
      <c r="G25" s="85"/>
      <c r="H25" s="4"/>
      <c r="I25" s="4"/>
    </row>
    <row r="26" spans="1:9" ht="15" x14ac:dyDescent="0.2">
      <c r="A26" s="334"/>
      <c r="B26" s="335"/>
      <c r="C26" s="85"/>
      <c r="D26" s="85"/>
      <c r="E26" s="85"/>
      <c r="F26" s="85"/>
      <c r="G26" s="85"/>
      <c r="H26" s="4"/>
      <c r="I26" s="4"/>
    </row>
    <row r="27" spans="1:9" ht="15" x14ac:dyDescent="0.2">
      <c r="A27" s="334"/>
      <c r="B27" s="335"/>
      <c r="C27" s="85"/>
      <c r="D27" s="85"/>
      <c r="E27" s="85"/>
      <c r="F27" s="85"/>
      <c r="G27" s="85"/>
      <c r="H27" s="4"/>
      <c r="I27" s="4"/>
    </row>
    <row r="28" spans="1:9" ht="15" x14ac:dyDescent="0.2">
      <c r="A28" s="334"/>
      <c r="B28" s="335"/>
      <c r="C28" s="85"/>
      <c r="D28" s="85"/>
      <c r="E28" s="85"/>
      <c r="F28" s="85"/>
      <c r="G28" s="85"/>
      <c r="H28" s="4"/>
      <c r="I28" s="4"/>
    </row>
    <row r="29" spans="1:9" ht="15" x14ac:dyDescent="0.2">
      <c r="A29" s="334"/>
      <c r="B29" s="335"/>
      <c r="C29" s="85"/>
      <c r="D29" s="85"/>
      <c r="E29" s="85"/>
      <c r="F29" s="85"/>
      <c r="G29" s="85"/>
      <c r="H29" s="4"/>
      <c r="I29" s="4"/>
    </row>
    <row r="30" spans="1:9" ht="15" x14ac:dyDescent="0.2">
      <c r="A30" s="334"/>
      <c r="B30" s="335"/>
      <c r="C30" s="85"/>
      <c r="D30" s="85"/>
      <c r="E30" s="85"/>
      <c r="F30" s="85"/>
      <c r="G30" s="85"/>
      <c r="H30" s="4"/>
      <c r="I30" s="4"/>
    </row>
    <row r="31" spans="1:9" ht="15" x14ac:dyDescent="0.2">
      <c r="A31" s="334"/>
      <c r="B31" s="335"/>
      <c r="C31" s="85"/>
      <c r="D31" s="85"/>
      <c r="E31" s="85"/>
      <c r="F31" s="85"/>
      <c r="G31" s="85"/>
      <c r="H31" s="4"/>
      <c r="I31" s="4"/>
    </row>
    <row r="32" spans="1:9" ht="15" x14ac:dyDescent="0.2">
      <c r="A32" s="334"/>
      <c r="B32" s="335"/>
      <c r="C32" s="85"/>
      <c r="D32" s="85"/>
      <c r="E32" s="85"/>
      <c r="F32" s="85"/>
      <c r="G32" s="85"/>
      <c r="H32" s="4"/>
      <c r="I32" s="4"/>
    </row>
    <row r="33" spans="1:9" ht="15" x14ac:dyDescent="0.2">
      <c r="A33" s="334"/>
      <c r="B33" s="335"/>
      <c r="C33" s="85"/>
      <c r="D33" s="85"/>
      <c r="E33" s="85"/>
      <c r="F33" s="85"/>
      <c r="G33" s="85"/>
      <c r="H33" s="4"/>
      <c r="I33" s="4"/>
    </row>
    <row r="34" spans="1:9" ht="15" x14ac:dyDescent="0.3">
      <c r="A34" s="334"/>
      <c r="B34" s="336"/>
      <c r="C34" s="97"/>
      <c r="D34" s="97"/>
      <c r="E34" s="97"/>
      <c r="F34" s="97"/>
      <c r="G34" s="97" t="s">
        <v>325</v>
      </c>
      <c r="H34" s="84">
        <f>SUM(H9:H33)</f>
        <v>7390</v>
      </c>
      <c r="I34" s="84">
        <f>SUM(I9:I33)</f>
        <v>7390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6" t="s">
        <v>438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6"/>
      <c r="B37" s="44"/>
      <c r="C37" s="44"/>
      <c r="D37" s="44"/>
      <c r="E37" s="44"/>
      <c r="F37" s="44"/>
      <c r="G37" s="2"/>
      <c r="H37" s="2"/>
    </row>
    <row r="38" spans="1:9" ht="15" x14ac:dyDescent="0.3">
      <c r="A38" s="196"/>
      <c r="B38" s="2"/>
      <c r="C38" s="2"/>
      <c r="D38" s="2"/>
      <c r="E38" s="2"/>
      <c r="F38" s="2"/>
      <c r="G38" s="2"/>
      <c r="H38" s="2"/>
    </row>
    <row r="39" spans="1:9" ht="15" x14ac:dyDescent="0.3">
      <c r="A39" s="196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L9" sqref="L9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439</v>
      </c>
      <c r="B1" s="72"/>
      <c r="C1" s="75"/>
      <c r="D1" s="75"/>
      <c r="E1" s="75"/>
      <c r="F1" s="75"/>
      <c r="G1" s="465" t="s">
        <v>109</v>
      </c>
      <c r="H1" s="465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3" t="str">
        <f>'ფორმა N1'!L2</f>
        <v>01.01.20-31.12.20</v>
      </c>
      <c r="H2" s="463"/>
    </row>
    <row r="3" spans="1:10" ht="15" x14ac:dyDescent="0.3">
      <c r="A3" s="74"/>
      <c r="B3" s="74"/>
      <c r="C3" s="74"/>
      <c r="D3" s="74"/>
      <c r="E3" s="74"/>
      <c r="F3" s="74"/>
      <c r="G3" s="260"/>
      <c r="H3" s="260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9"/>
      <c r="B7" s="259"/>
      <c r="C7" s="259"/>
      <c r="D7" s="259"/>
      <c r="E7" s="259"/>
      <c r="F7" s="259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3" t="s">
        <v>334</v>
      </c>
    </row>
    <row r="9" spans="1:10" ht="45" x14ac:dyDescent="0.2">
      <c r="A9" s="96">
        <v>1</v>
      </c>
      <c r="B9" s="96" t="s">
        <v>585</v>
      </c>
      <c r="C9" s="96" t="s">
        <v>586</v>
      </c>
      <c r="D9" s="443" t="s">
        <v>587</v>
      </c>
      <c r="E9" s="96" t="s">
        <v>588</v>
      </c>
      <c r="F9" s="96" t="s">
        <v>589</v>
      </c>
      <c r="G9" s="4">
        <v>100</v>
      </c>
      <c r="H9" s="4">
        <v>100</v>
      </c>
      <c r="J9" s="213" t="s">
        <v>0</v>
      </c>
    </row>
    <row r="10" spans="1:10" ht="30" x14ac:dyDescent="0.2">
      <c r="A10" s="96">
        <v>2</v>
      </c>
      <c r="B10" s="96" t="s">
        <v>590</v>
      </c>
      <c r="C10" s="96" t="s">
        <v>591</v>
      </c>
      <c r="D10" s="96">
        <v>1013001181</v>
      </c>
      <c r="E10" s="96" t="s">
        <v>592</v>
      </c>
      <c r="F10" s="96" t="s">
        <v>589</v>
      </c>
      <c r="G10" s="4">
        <v>60</v>
      </c>
      <c r="H10" s="4">
        <v>60</v>
      </c>
    </row>
    <row r="11" spans="1:10" ht="30" x14ac:dyDescent="0.2">
      <c r="A11" s="85"/>
      <c r="B11" s="96" t="s">
        <v>590</v>
      </c>
      <c r="C11" s="96" t="s">
        <v>591</v>
      </c>
      <c r="D11" s="443" t="s">
        <v>593</v>
      </c>
      <c r="E11" s="96" t="s">
        <v>594</v>
      </c>
      <c r="F11" s="96" t="s">
        <v>595</v>
      </c>
      <c r="G11" s="4">
        <v>180</v>
      </c>
      <c r="H11" s="4">
        <v>180</v>
      </c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340</v>
      </c>
      <c r="H34" s="84">
        <f>SUM(H9:H33)</f>
        <v>340</v>
      </c>
    </row>
    <row r="35" spans="1:9" ht="15" x14ac:dyDescent="0.3">
      <c r="A35" s="211"/>
      <c r="B35" s="211"/>
      <c r="C35" s="211"/>
      <c r="D35" s="211"/>
      <c r="E35" s="211"/>
      <c r="F35" s="211"/>
      <c r="G35" s="211"/>
      <c r="H35" s="179"/>
      <c r="I35" s="179"/>
    </row>
    <row r="36" spans="1:9" ht="15" x14ac:dyDescent="0.3">
      <c r="A36" s="212" t="s">
        <v>440</v>
      </c>
      <c r="B36" s="212"/>
      <c r="C36" s="211"/>
      <c r="D36" s="211"/>
      <c r="E36" s="211"/>
      <c r="F36" s="211"/>
      <c r="G36" s="211"/>
      <c r="H36" s="179"/>
      <c r="I36" s="179"/>
    </row>
    <row r="37" spans="1:9" ht="15" x14ac:dyDescent="0.3">
      <c r="A37" s="212"/>
      <c r="B37" s="212"/>
      <c r="C37" s="211"/>
      <c r="D37" s="211"/>
      <c r="E37" s="211"/>
      <c r="F37" s="211"/>
      <c r="G37" s="211"/>
      <c r="H37" s="179"/>
      <c r="I37" s="179"/>
    </row>
    <row r="38" spans="1:9" ht="15" x14ac:dyDescent="0.3">
      <c r="A38" s="212"/>
      <c r="B38" s="212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12"/>
      <c r="B39" s="212"/>
      <c r="C39" s="179"/>
      <c r="D39" s="179"/>
      <c r="E39" s="179"/>
      <c r="F39" s="179"/>
      <c r="G39" s="179"/>
      <c r="H39" s="179"/>
      <c r="I39" s="179"/>
    </row>
    <row r="40" spans="1:9" x14ac:dyDescent="0.2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 x14ac:dyDescent="0.3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399</v>
      </c>
      <c r="D44" s="185"/>
      <c r="E44" s="211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5" zoomScale="80" zoomScaleSheetLayoutView="80" workbookViewId="0">
      <selection activeCell="I17" sqref="I17"/>
    </sheetView>
  </sheetViews>
  <sheetFormatPr defaultRowHeight="12.75" x14ac:dyDescent="0.2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70" t="s">
        <v>441</v>
      </c>
      <c r="B2" s="470"/>
      <c r="C2" s="470"/>
      <c r="D2" s="470"/>
      <c r="E2" s="470"/>
      <c r="F2" s="324"/>
      <c r="G2" s="75"/>
      <c r="H2" s="75"/>
      <c r="I2" s="75"/>
      <c r="J2" s="75"/>
      <c r="K2" s="260"/>
      <c r="L2" s="261"/>
      <c r="M2" s="261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60"/>
      <c r="L3" s="463" t="str">
        <f>'ფორმა N1'!L2</f>
        <v>01.01.20-31.12.20</v>
      </c>
      <c r="M3" s="463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60"/>
      <c r="L4" s="260"/>
      <c r="M4" s="260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5" t="str">
        <f>'ფორმა N1'!A5</f>
        <v>საქართველოს კონსერვატიული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9"/>
      <c r="B8" s="351"/>
      <c r="C8" s="259"/>
      <c r="D8" s="259"/>
      <c r="E8" s="259"/>
      <c r="F8" s="259"/>
      <c r="G8" s="259"/>
      <c r="H8" s="259"/>
      <c r="I8" s="259"/>
      <c r="J8" s="259"/>
      <c r="K8" s="76"/>
      <c r="L8" s="76"/>
      <c r="M8" s="76"/>
    </row>
    <row r="9" spans="1:13" ht="45" x14ac:dyDescent="0.2">
      <c r="A9" s="88" t="s">
        <v>64</v>
      </c>
      <c r="B9" s="88" t="s">
        <v>477</v>
      </c>
      <c r="C9" s="88" t="s">
        <v>442</v>
      </c>
      <c r="D9" s="88" t="s">
        <v>443</v>
      </c>
      <c r="E9" s="88" t="s">
        <v>444</v>
      </c>
      <c r="F9" s="88" t="s">
        <v>445</v>
      </c>
      <c r="G9" s="88" t="s">
        <v>446</v>
      </c>
      <c r="H9" s="88" t="s">
        <v>447</v>
      </c>
      <c r="I9" s="88" t="s">
        <v>448</v>
      </c>
      <c r="J9" s="88" t="s">
        <v>449</v>
      </c>
      <c r="K9" s="88" t="s">
        <v>450</v>
      </c>
      <c r="L9" s="88" t="s">
        <v>451</v>
      </c>
      <c r="M9" s="88" t="s">
        <v>311</v>
      </c>
    </row>
    <row r="10" spans="1:13" ht="60" x14ac:dyDescent="0.2">
      <c r="A10" s="96">
        <v>1</v>
      </c>
      <c r="B10" s="437">
        <v>44132</v>
      </c>
      <c r="C10" s="325" t="s">
        <v>596</v>
      </c>
      <c r="D10" s="96" t="s">
        <v>597</v>
      </c>
      <c r="E10" s="96">
        <v>1006014747</v>
      </c>
      <c r="F10" s="96" t="s">
        <v>598</v>
      </c>
      <c r="G10" s="96" t="s">
        <v>599</v>
      </c>
      <c r="H10" s="96"/>
      <c r="I10" s="96"/>
      <c r="J10" s="96"/>
      <c r="K10" s="4"/>
      <c r="L10" s="4">
        <v>340</v>
      </c>
      <c r="M10" s="96"/>
    </row>
    <row r="11" spans="1:13" ht="60" x14ac:dyDescent="0.2">
      <c r="A11" s="96">
        <v>2</v>
      </c>
      <c r="B11" s="437">
        <v>44117</v>
      </c>
      <c r="C11" s="325" t="s">
        <v>600</v>
      </c>
      <c r="D11" s="96" t="s">
        <v>601</v>
      </c>
      <c r="E11" s="96">
        <v>1017050986</v>
      </c>
      <c r="F11" s="96" t="s">
        <v>598</v>
      </c>
      <c r="G11" s="96"/>
      <c r="H11" s="96"/>
      <c r="I11" s="96" t="s">
        <v>602</v>
      </c>
      <c r="J11" s="96"/>
      <c r="K11" s="4"/>
      <c r="L11" s="4">
        <v>300</v>
      </c>
      <c r="M11" s="96"/>
    </row>
    <row r="12" spans="1:13" ht="60" x14ac:dyDescent="0.2">
      <c r="A12" s="96">
        <v>3</v>
      </c>
      <c r="B12" s="437">
        <v>44127</v>
      </c>
      <c r="C12" s="325" t="s">
        <v>347</v>
      </c>
      <c r="D12" s="85" t="s">
        <v>603</v>
      </c>
      <c r="E12" s="85">
        <v>400162676</v>
      </c>
      <c r="F12" s="96" t="s">
        <v>598</v>
      </c>
      <c r="G12" s="85" t="s">
        <v>560</v>
      </c>
      <c r="H12" s="85"/>
      <c r="I12" s="85"/>
      <c r="J12" s="85"/>
      <c r="K12" s="4"/>
      <c r="L12" s="4">
        <v>3500</v>
      </c>
      <c r="M12" s="85"/>
    </row>
    <row r="13" spans="1:13" ht="60" x14ac:dyDescent="0.2">
      <c r="A13" s="96">
        <v>4</v>
      </c>
      <c r="B13" s="437">
        <v>44095</v>
      </c>
      <c r="C13" s="325" t="s">
        <v>596</v>
      </c>
      <c r="D13" s="85" t="s">
        <v>604</v>
      </c>
      <c r="E13" s="85">
        <v>205154991</v>
      </c>
      <c r="F13" s="96" t="s">
        <v>598</v>
      </c>
      <c r="G13" s="85" t="s">
        <v>605</v>
      </c>
      <c r="H13" s="85"/>
      <c r="I13" s="85"/>
      <c r="J13" s="85"/>
      <c r="K13" s="4"/>
      <c r="L13" s="4">
        <v>660</v>
      </c>
      <c r="M13" s="85"/>
    </row>
    <row r="14" spans="1:13" ht="60" x14ac:dyDescent="0.2">
      <c r="A14" s="96">
        <v>5</v>
      </c>
      <c r="B14" s="437">
        <v>44095</v>
      </c>
      <c r="C14" s="325" t="s">
        <v>596</v>
      </c>
      <c r="D14" s="96" t="s">
        <v>604</v>
      </c>
      <c r="E14" s="96">
        <v>205154991</v>
      </c>
      <c r="F14" s="96" t="s">
        <v>598</v>
      </c>
      <c r="G14" s="96" t="s">
        <v>606</v>
      </c>
      <c r="H14" s="96"/>
      <c r="I14" s="96"/>
      <c r="J14" s="96"/>
      <c r="K14" s="4"/>
      <c r="L14" s="4">
        <v>3636</v>
      </c>
      <c r="M14" s="96"/>
    </row>
    <row r="15" spans="1:13" ht="60" x14ac:dyDescent="0.2">
      <c r="A15" s="96">
        <v>6</v>
      </c>
      <c r="B15" s="437">
        <v>44114</v>
      </c>
      <c r="C15" s="325" t="s">
        <v>347</v>
      </c>
      <c r="D15" s="96" t="s">
        <v>607</v>
      </c>
      <c r="E15" s="96">
        <v>406284391</v>
      </c>
      <c r="F15" s="96" t="s">
        <v>598</v>
      </c>
      <c r="G15" s="96" t="s">
        <v>608</v>
      </c>
      <c r="H15" s="96"/>
      <c r="I15" s="96"/>
      <c r="J15" s="96"/>
      <c r="K15" s="4">
        <v>0</v>
      </c>
      <c r="L15" s="4">
        <v>800</v>
      </c>
      <c r="M15" s="96"/>
    </row>
    <row r="16" spans="1:13" ht="60" x14ac:dyDescent="0.2">
      <c r="A16" s="96">
        <v>7</v>
      </c>
      <c r="B16" s="437">
        <v>44117</v>
      </c>
      <c r="C16" s="325" t="s">
        <v>596</v>
      </c>
      <c r="D16" s="96" t="s">
        <v>604</v>
      </c>
      <c r="E16" s="96">
        <v>205154991</v>
      </c>
      <c r="F16" s="96" t="s">
        <v>598</v>
      </c>
      <c r="G16" s="96" t="s">
        <v>606</v>
      </c>
      <c r="H16" s="96"/>
      <c r="I16" s="96"/>
      <c r="J16" s="96"/>
      <c r="K16" s="4"/>
      <c r="L16" s="4">
        <v>3270</v>
      </c>
      <c r="M16" s="96"/>
    </row>
    <row r="17" spans="1:13" ht="60" x14ac:dyDescent="0.2">
      <c r="A17" s="96">
        <v>8</v>
      </c>
      <c r="B17" s="437">
        <v>44105</v>
      </c>
      <c r="C17" s="325" t="s">
        <v>596</v>
      </c>
      <c r="D17" s="96" t="s">
        <v>609</v>
      </c>
      <c r="E17" s="96">
        <v>1601544025</v>
      </c>
      <c r="F17" s="96" t="s">
        <v>598</v>
      </c>
      <c r="G17" s="96" t="s">
        <v>610</v>
      </c>
      <c r="H17" s="96"/>
      <c r="I17" s="96"/>
      <c r="J17" s="96"/>
      <c r="K17" s="4"/>
      <c r="L17" s="4">
        <v>215</v>
      </c>
      <c r="M17" s="96"/>
    </row>
    <row r="18" spans="1:13" ht="15" x14ac:dyDescent="0.2">
      <c r="A18" s="96">
        <v>9</v>
      </c>
      <c r="B18" s="358"/>
      <c r="C18" s="325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58"/>
      <c r="C19" s="325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58"/>
      <c r="C20" s="325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58"/>
      <c r="C21" s="325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58"/>
      <c r="C22" s="325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58"/>
      <c r="C23" s="325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58"/>
      <c r="C24" s="325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58"/>
      <c r="C25" s="325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58"/>
      <c r="C26" s="325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58"/>
      <c r="C27" s="325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58"/>
      <c r="C28" s="325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58"/>
      <c r="C29" s="325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58"/>
      <c r="C30" s="325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58"/>
      <c r="C31" s="325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58"/>
      <c r="C32" s="325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58"/>
      <c r="C33" s="325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59"/>
      <c r="C34" s="325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59"/>
      <c r="C35" s="325"/>
      <c r="D35" s="97"/>
      <c r="E35" s="97"/>
      <c r="F35" s="97"/>
      <c r="G35" s="97"/>
      <c r="H35" s="85"/>
      <c r="I35" s="85"/>
      <c r="J35" s="85"/>
      <c r="K35" s="85" t="s">
        <v>452</v>
      </c>
      <c r="L35" s="84">
        <f>SUM(L10:L34)</f>
        <v>12721</v>
      </c>
      <c r="M35" s="85"/>
    </row>
    <row r="36" spans="1:13" ht="15" x14ac:dyDescent="0.3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179"/>
    </row>
    <row r="37" spans="1:13" ht="15" x14ac:dyDescent="0.3">
      <c r="A37" s="212" t="s">
        <v>453</v>
      </c>
      <c r="B37" s="212"/>
      <c r="C37" s="212"/>
      <c r="D37" s="211"/>
      <c r="E37" s="211"/>
      <c r="F37" s="211"/>
      <c r="G37" s="211"/>
      <c r="H37" s="211"/>
      <c r="I37" s="211"/>
      <c r="J37" s="211"/>
      <c r="K37" s="211"/>
      <c r="L37" s="179"/>
    </row>
    <row r="38" spans="1:13" ht="15" x14ac:dyDescent="0.3">
      <c r="A38" s="212" t="s">
        <v>454</v>
      </c>
      <c r="B38" s="212"/>
      <c r="C38" s="212"/>
      <c r="D38" s="211"/>
      <c r="E38" s="211"/>
      <c r="F38" s="211"/>
      <c r="G38" s="211"/>
      <c r="H38" s="211"/>
      <c r="I38" s="211"/>
      <c r="J38" s="211"/>
      <c r="K38" s="211"/>
      <c r="L38" s="179"/>
    </row>
    <row r="39" spans="1:13" ht="15" x14ac:dyDescent="0.3">
      <c r="A39" s="196" t="s">
        <v>455</v>
      </c>
      <c r="B39" s="196"/>
      <c r="C39" s="212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 x14ac:dyDescent="0.3">
      <c r="A40" s="196" t="s">
        <v>456</v>
      </c>
      <c r="B40" s="196"/>
      <c r="C40" s="212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 x14ac:dyDescent="0.2">
      <c r="A41" s="475" t="s">
        <v>473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</row>
    <row r="42" spans="1:13" ht="15" customHeight="1" x14ac:dyDescent="0.2">
      <c r="A42" s="475"/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</row>
    <row r="43" spans="1:13" ht="12.75" customHeight="1" x14ac:dyDescent="0.2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</row>
    <row r="44" spans="1:13" ht="15" x14ac:dyDescent="0.3">
      <c r="A44" s="471" t="s">
        <v>107</v>
      </c>
      <c r="B44" s="471"/>
      <c r="C44" s="471"/>
      <c r="D44" s="326"/>
      <c r="E44" s="327"/>
      <c r="F44" s="327"/>
      <c r="G44" s="326"/>
      <c r="H44" s="326"/>
      <c r="I44" s="326"/>
      <c r="J44" s="326"/>
      <c r="K44" s="326"/>
      <c r="L44" s="179"/>
    </row>
    <row r="45" spans="1:13" ht="15" x14ac:dyDescent="0.3">
      <c r="A45" s="326"/>
      <c r="B45" s="326"/>
      <c r="C45" s="327"/>
      <c r="D45" s="326"/>
      <c r="E45" s="327"/>
      <c r="F45" s="327"/>
      <c r="G45" s="326"/>
      <c r="H45" s="326"/>
      <c r="I45" s="326"/>
      <c r="J45" s="326"/>
      <c r="K45" s="328"/>
      <c r="L45" s="179"/>
    </row>
    <row r="46" spans="1:13" ht="15" customHeight="1" x14ac:dyDescent="0.3">
      <c r="A46" s="326"/>
      <c r="B46" s="326"/>
      <c r="C46" s="327"/>
      <c r="D46" s="472" t="s">
        <v>263</v>
      </c>
      <c r="E46" s="472"/>
      <c r="F46" s="329"/>
      <c r="G46" s="330"/>
      <c r="H46" s="473" t="s">
        <v>457</v>
      </c>
      <c r="I46" s="473"/>
      <c r="J46" s="473"/>
      <c r="K46" s="331"/>
      <c r="L46" s="179"/>
    </row>
    <row r="47" spans="1:13" ht="15" x14ac:dyDescent="0.3">
      <c r="A47" s="326"/>
      <c r="B47" s="326"/>
      <c r="C47" s="327"/>
      <c r="D47" s="326"/>
      <c r="E47" s="327"/>
      <c r="F47" s="327"/>
      <c r="G47" s="326"/>
      <c r="H47" s="474"/>
      <c r="I47" s="474"/>
      <c r="J47" s="474"/>
      <c r="K47" s="331"/>
      <c r="L47" s="179"/>
    </row>
    <row r="48" spans="1:13" ht="15" x14ac:dyDescent="0.3">
      <c r="A48" s="326"/>
      <c r="B48" s="326"/>
      <c r="C48" s="327"/>
      <c r="D48" s="469" t="s">
        <v>139</v>
      </c>
      <c r="E48" s="469"/>
      <c r="F48" s="329"/>
      <c r="G48" s="330"/>
      <c r="H48" s="326"/>
      <c r="I48" s="326"/>
      <c r="J48" s="326"/>
      <c r="K48" s="326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2" t="s">
        <v>423</v>
      </c>
      <c r="B1" s="74"/>
      <c r="C1" s="477" t="s">
        <v>109</v>
      </c>
      <c r="D1" s="477"/>
    </row>
    <row r="2" spans="1:5" x14ac:dyDescent="0.3">
      <c r="A2" s="72" t="s">
        <v>424</v>
      </c>
      <c r="B2" s="74"/>
      <c r="C2" s="463" t="str">
        <f>'ფორმა N1'!L2</f>
        <v>01.01.20-31.12.20</v>
      </c>
      <c r="D2" s="464"/>
    </row>
    <row r="3" spans="1:5" x14ac:dyDescent="0.3">
      <c r="A3" s="74" t="s">
        <v>140</v>
      </c>
      <c r="B3" s="74"/>
      <c r="C3" s="73"/>
      <c r="D3" s="73"/>
    </row>
    <row r="4" spans="1:5" x14ac:dyDescent="0.3">
      <c r="A4" s="72"/>
      <c r="B4" s="74"/>
      <c r="C4" s="73"/>
      <c r="D4" s="73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">
      <c r="A6" s="117" t="str">
        <f>'ფორმა N1'!A5</f>
        <v>საქართველოს კონსერვატიული პარტია</v>
      </c>
      <c r="B6" s="118"/>
      <c r="C6" s="118"/>
      <c r="D6" s="59"/>
      <c r="E6" s="5"/>
    </row>
    <row r="7" spans="1:5" x14ac:dyDescent="0.3">
      <c r="A7" s="75"/>
      <c r="B7" s="75"/>
      <c r="C7" s="75"/>
      <c r="D7" s="74"/>
      <c r="E7" s="5"/>
    </row>
    <row r="8" spans="1:5" s="6" customFormat="1" x14ac:dyDescent="0.3">
      <c r="A8" s="98"/>
      <c r="B8" s="98"/>
      <c r="C8" s="76"/>
      <c r="D8" s="76"/>
    </row>
    <row r="9" spans="1:5" s="6" customFormat="1" ht="30" x14ac:dyDescent="0.3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6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7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4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425</v>
      </c>
      <c r="B1" s="75"/>
      <c r="C1" s="465" t="s">
        <v>109</v>
      </c>
      <c r="D1" s="465"/>
      <c r="E1" s="89"/>
    </row>
    <row r="2" spans="1:5" s="6" customFormat="1" x14ac:dyDescent="0.3">
      <c r="A2" s="72" t="s">
        <v>422</v>
      </c>
      <c r="B2" s="75"/>
      <c r="C2" s="463" t="str">
        <f>'ფორმა N1'!L2</f>
        <v>01.01.20-31.12.20</v>
      </c>
      <c r="D2" s="46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5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292</v>
      </c>
      <c r="B10" s="96"/>
      <c r="C10" s="4"/>
      <c r="D10" s="4"/>
      <c r="E10" s="91"/>
    </row>
    <row r="11" spans="1:5" s="10" customFormat="1" x14ac:dyDescent="0.2">
      <c r="A11" s="96" t="s">
        <v>293</v>
      </c>
      <c r="B11" s="96"/>
      <c r="C11" s="4"/>
      <c r="D11" s="4"/>
      <c r="E11" s="92"/>
    </row>
    <row r="12" spans="1:5" s="10" customFormat="1" x14ac:dyDescent="0.2">
      <c r="A12" s="96" t="s">
        <v>294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9" x14ac:dyDescent="0.3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6"/>
    </row>
    <row r="22" spans="1:9" x14ac:dyDescent="0.3">
      <c r="A22" s="196" t="s">
        <v>383</v>
      </c>
    </row>
    <row r="23" spans="1:9" s="23" customFormat="1" ht="12.75" x14ac:dyDescent="0.2"/>
    <row r="24" spans="1:9" x14ac:dyDescent="0.3">
      <c r="A24" s="6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7"/>
      <c r="B27" s="67" t="s">
        <v>413</v>
      </c>
      <c r="D27" s="12"/>
      <c r="E27"/>
      <c r="F27"/>
      <c r="G27"/>
      <c r="H27"/>
      <c r="I27"/>
    </row>
    <row r="28" spans="1:9" x14ac:dyDescent="0.3">
      <c r="B28" s="2" t="s">
        <v>414</v>
      </c>
      <c r="D28" s="12"/>
      <c r="E28"/>
      <c r="F28"/>
      <c r="G28"/>
      <c r="H28"/>
      <c r="I28"/>
    </row>
    <row r="29" spans="1:9" customFormat="1" ht="12.75" x14ac:dyDescent="0.2">
      <c r="A29" s="64"/>
      <c r="B29" s="64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6" zoomScale="80" zoomScaleNormal="100" zoomScaleSheetLayoutView="80" workbookViewId="0">
      <selection activeCell="K35" sqref="K3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224</v>
      </c>
      <c r="B1" s="119"/>
      <c r="C1" s="478" t="s">
        <v>198</v>
      </c>
      <c r="D1" s="478"/>
      <c r="E1" s="103"/>
    </row>
    <row r="2" spans="1:5" x14ac:dyDescent="0.3">
      <c r="A2" s="74" t="s">
        <v>140</v>
      </c>
      <c r="B2" s="119"/>
      <c r="C2" s="75"/>
      <c r="D2" s="207" t="str">
        <f>'ფორმა N1'!L2</f>
        <v>01.01.20-31.12.20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საქართველოს კონსერვატიული პარტია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191</v>
      </c>
      <c r="B10" s="52"/>
      <c r="C10" s="123">
        <f>SUM(C11,C34)</f>
        <v>349191</v>
      </c>
      <c r="D10" s="123">
        <f>SUM(D11,D34)</f>
        <v>298081.77</v>
      </c>
      <c r="E10" s="103"/>
    </row>
    <row r="11" spans="1:5" x14ac:dyDescent="0.3">
      <c r="A11" s="53" t="s">
        <v>192</v>
      </c>
      <c r="B11" s="54"/>
      <c r="C11" s="83">
        <f>SUM(C12:C32)</f>
        <v>4904</v>
      </c>
      <c r="D11" s="83">
        <f>SUM(D12:D32)</f>
        <v>3030.77</v>
      </c>
      <c r="E11" s="103"/>
    </row>
    <row r="12" spans="1:5" x14ac:dyDescent="0.3">
      <c r="A12" s="57">
        <v>1110</v>
      </c>
      <c r="B12" s="56" t="s">
        <v>142</v>
      </c>
      <c r="C12" s="8"/>
      <c r="D12" s="8"/>
      <c r="E12" s="103"/>
    </row>
    <row r="13" spans="1:5" x14ac:dyDescent="0.3">
      <c r="A13" s="57">
        <v>1120</v>
      </c>
      <c r="B13" s="56" t="s">
        <v>143</v>
      </c>
      <c r="C13" s="8"/>
      <c r="D13" s="8"/>
      <c r="E13" s="103"/>
    </row>
    <row r="14" spans="1:5" x14ac:dyDescent="0.3">
      <c r="A14" s="57">
        <v>1211</v>
      </c>
      <c r="B14" s="56" t="s">
        <v>144</v>
      </c>
      <c r="C14" s="8">
        <v>839</v>
      </c>
      <c r="D14" s="8">
        <v>0.77</v>
      </c>
      <c r="E14" s="103"/>
    </row>
    <row r="15" spans="1:5" x14ac:dyDescent="0.3">
      <c r="A15" s="57">
        <v>1212</v>
      </c>
      <c r="B15" s="56" t="s">
        <v>145</v>
      </c>
      <c r="C15" s="8">
        <v>165</v>
      </c>
      <c r="D15" s="8">
        <v>0</v>
      </c>
      <c r="E15" s="103"/>
    </row>
    <row r="16" spans="1:5" x14ac:dyDescent="0.3">
      <c r="A16" s="57">
        <v>1213</v>
      </c>
      <c r="B16" s="56" t="s">
        <v>146</v>
      </c>
      <c r="C16" s="8"/>
      <c r="D16" s="8"/>
      <c r="E16" s="103"/>
    </row>
    <row r="17" spans="1:5" x14ac:dyDescent="0.3">
      <c r="A17" s="57">
        <v>1214</v>
      </c>
      <c r="B17" s="56" t="s">
        <v>147</v>
      </c>
      <c r="C17" s="8"/>
      <c r="D17" s="8"/>
      <c r="E17" s="103"/>
    </row>
    <row r="18" spans="1:5" x14ac:dyDescent="0.3">
      <c r="A18" s="57">
        <v>1215</v>
      </c>
      <c r="B18" s="56" t="s">
        <v>148</v>
      </c>
      <c r="C18" s="8"/>
      <c r="D18" s="8"/>
      <c r="E18" s="103"/>
    </row>
    <row r="19" spans="1:5" x14ac:dyDescent="0.3">
      <c r="A19" s="57">
        <v>1300</v>
      </c>
      <c r="B19" s="56" t="s">
        <v>149</v>
      </c>
      <c r="C19" s="8">
        <v>870</v>
      </c>
      <c r="D19" s="8">
        <v>0</v>
      </c>
      <c r="E19" s="103"/>
    </row>
    <row r="20" spans="1:5" x14ac:dyDescent="0.3">
      <c r="A20" s="57">
        <v>1410</v>
      </c>
      <c r="B20" s="56" t="s">
        <v>150</v>
      </c>
      <c r="C20" s="8"/>
      <c r="D20" s="8"/>
      <c r="E20" s="103"/>
    </row>
    <row r="21" spans="1:5" x14ac:dyDescent="0.3">
      <c r="A21" s="57">
        <v>1421</v>
      </c>
      <c r="B21" s="56" t="s">
        <v>151</v>
      </c>
      <c r="C21" s="8"/>
      <c r="D21" s="8"/>
      <c r="E21" s="103"/>
    </row>
    <row r="22" spans="1:5" x14ac:dyDescent="0.3">
      <c r="A22" s="57">
        <v>1422</v>
      </c>
      <c r="B22" s="56" t="s">
        <v>152</v>
      </c>
      <c r="C22" s="8"/>
      <c r="D22" s="8"/>
      <c r="E22" s="103"/>
    </row>
    <row r="23" spans="1:5" x14ac:dyDescent="0.3">
      <c r="A23" s="57">
        <v>1423</v>
      </c>
      <c r="B23" s="56" t="s">
        <v>153</v>
      </c>
      <c r="C23" s="8"/>
      <c r="D23" s="8"/>
      <c r="E23" s="103"/>
    </row>
    <row r="24" spans="1:5" x14ac:dyDescent="0.3">
      <c r="A24" s="57">
        <v>1431</v>
      </c>
      <c r="B24" s="56" t="s">
        <v>154</v>
      </c>
      <c r="C24" s="8"/>
      <c r="D24" s="8"/>
      <c r="E24" s="103"/>
    </row>
    <row r="25" spans="1:5" x14ac:dyDescent="0.3">
      <c r="A25" s="57">
        <v>1432</v>
      </c>
      <c r="B25" s="56" t="s">
        <v>155</v>
      </c>
      <c r="C25" s="8"/>
      <c r="D25" s="8"/>
      <c r="E25" s="103"/>
    </row>
    <row r="26" spans="1:5" x14ac:dyDescent="0.3">
      <c r="A26" s="57">
        <v>1433</v>
      </c>
      <c r="B26" s="56" t="s">
        <v>156</v>
      </c>
      <c r="C26" s="8"/>
      <c r="D26" s="8"/>
      <c r="E26" s="103"/>
    </row>
    <row r="27" spans="1:5" x14ac:dyDescent="0.3">
      <c r="A27" s="57">
        <v>1441</v>
      </c>
      <c r="B27" s="56" t="s">
        <v>157</v>
      </c>
      <c r="C27" s="8"/>
      <c r="D27" s="8"/>
      <c r="E27" s="103"/>
    </row>
    <row r="28" spans="1:5" x14ac:dyDescent="0.3">
      <c r="A28" s="57">
        <v>1442</v>
      </c>
      <c r="B28" s="56" t="s">
        <v>158</v>
      </c>
      <c r="C28" s="8"/>
      <c r="D28" s="8"/>
      <c r="E28" s="103"/>
    </row>
    <row r="29" spans="1:5" x14ac:dyDescent="0.3">
      <c r="A29" s="57">
        <v>1443</v>
      </c>
      <c r="B29" s="56" t="s">
        <v>159</v>
      </c>
      <c r="C29" s="8"/>
      <c r="D29" s="8"/>
      <c r="E29" s="103"/>
    </row>
    <row r="30" spans="1:5" x14ac:dyDescent="0.3">
      <c r="A30" s="57">
        <v>1444</v>
      </c>
      <c r="B30" s="56" t="s">
        <v>160</v>
      </c>
      <c r="C30" s="8"/>
      <c r="D30" s="8"/>
      <c r="E30" s="103"/>
    </row>
    <row r="31" spans="1:5" x14ac:dyDescent="0.3">
      <c r="A31" s="57">
        <v>1445</v>
      </c>
      <c r="B31" s="56" t="s">
        <v>161</v>
      </c>
      <c r="C31" s="8"/>
      <c r="D31" s="8"/>
      <c r="E31" s="103"/>
    </row>
    <row r="32" spans="1:5" x14ac:dyDescent="0.3">
      <c r="A32" s="57">
        <v>1446</v>
      </c>
      <c r="B32" s="56" t="s">
        <v>162</v>
      </c>
      <c r="C32" s="8">
        <v>3030</v>
      </c>
      <c r="D32" s="8">
        <v>3030</v>
      </c>
      <c r="E32" s="103"/>
    </row>
    <row r="33" spans="1:5" x14ac:dyDescent="0.3">
      <c r="A33" s="30"/>
      <c r="E33" s="103"/>
    </row>
    <row r="34" spans="1:5" x14ac:dyDescent="0.3">
      <c r="A34" s="58" t="s">
        <v>193</v>
      </c>
      <c r="B34" s="56"/>
      <c r="C34" s="83">
        <f>SUM(C35:C42)</f>
        <v>344287</v>
      </c>
      <c r="D34" s="83">
        <f>SUM(D35:D42)</f>
        <v>295051</v>
      </c>
      <c r="E34" s="103"/>
    </row>
    <row r="35" spans="1:5" x14ac:dyDescent="0.3">
      <c r="A35" s="57">
        <v>2110</v>
      </c>
      <c r="B35" s="56" t="s">
        <v>100</v>
      </c>
      <c r="C35" s="8">
        <v>292754</v>
      </c>
      <c r="D35" s="8">
        <v>292754</v>
      </c>
      <c r="E35" s="103"/>
    </row>
    <row r="36" spans="1:5" x14ac:dyDescent="0.3">
      <c r="A36" s="57">
        <v>2120</v>
      </c>
      <c r="B36" s="56" t="s">
        <v>163</v>
      </c>
      <c r="C36" s="8">
        <v>42407</v>
      </c>
      <c r="D36" s="8">
        <v>1671</v>
      </c>
      <c r="E36" s="103"/>
    </row>
    <row r="37" spans="1:5" x14ac:dyDescent="0.3">
      <c r="A37" s="57">
        <v>2130</v>
      </c>
      <c r="B37" s="56" t="s">
        <v>101</v>
      </c>
      <c r="C37" s="8"/>
      <c r="D37" s="8"/>
      <c r="E37" s="103"/>
    </row>
    <row r="38" spans="1:5" x14ac:dyDescent="0.3">
      <c r="A38" s="57">
        <v>2140</v>
      </c>
      <c r="B38" s="56" t="s">
        <v>389</v>
      </c>
      <c r="C38" s="8"/>
      <c r="D38" s="8"/>
      <c r="E38" s="103"/>
    </row>
    <row r="39" spans="1:5" x14ac:dyDescent="0.3">
      <c r="A39" s="57">
        <v>2150</v>
      </c>
      <c r="B39" s="56" t="s">
        <v>393</v>
      </c>
      <c r="C39" s="8">
        <v>626</v>
      </c>
      <c r="D39" s="8">
        <v>626</v>
      </c>
      <c r="E39" s="103"/>
    </row>
    <row r="40" spans="1:5" x14ac:dyDescent="0.3">
      <c r="A40" s="57">
        <v>2220</v>
      </c>
      <c r="B40" s="56" t="s">
        <v>102</v>
      </c>
      <c r="C40" s="8"/>
      <c r="D40" s="8"/>
      <c r="E40" s="103"/>
    </row>
    <row r="41" spans="1:5" x14ac:dyDescent="0.3">
      <c r="A41" s="57">
        <v>2300</v>
      </c>
      <c r="B41" s="56" t="s">
        <v>164</v>
      </c>
      <c r="C41" s="8"/>
      <c r="D41" s="8"/>
      <c r="E41" s="103"/>
    </row>
    <row r="42" spans="1:5" x14ac:dyDescent="0.3">
      <c r="A42" s="57">
        <v>2400</v>
      </c>
      <c r="B42" s="56" t="s">
        <v>165</v>
      </c>
      <c r="C42" s="8">
        <v>8500</v>
      </c>
      <c r="D42" s="8">
        <v>0</v>
      </c>
      <c r="E42" s="103"/>
    </row>
    <row r="43" spans="1:5" x14ac:dyDescent="0.3">
      <c r="A43" s="31"/>
      <c r="E43" s="103"/>
    </row>
    <row r="44" spans="1:5" x14ac:dyDescent="0.3">
      <c r="A44" s="55" t="s">
        <v>197</v>
      </c>
      <c r="B44" s="56"/>
      <c r="C44" s="83">
        <f>SUM(C45,C64)</f>
        <v>349192</v>
      </c>
      <c r="D44" s="83">
        <f>SUM(D45,D64)</f>
        <v>298061</v>
      </c>
      <c r="E44" s="103"/>
    </row>
    <row r="45" spans="1:5" x14ac:dyDescent="0.3">
      <c r="A45" s="58" t="s">
        <v>194</v>
      </c>
      <c r="B45" s="56"/>
      <c r="C45" s="83">
        <f>SUM(C46:C61)</f>
        <v>76811</v>
      </c>
      <c r="D45" s="83">
        <f>SUM(D46:D61)</f>
        <v>73246</v>
      </c>
      <c r="E45" s="103"/>
    </row>
    <row r="46" spans="1:5" x14ac:dyDescent="0.3">
      <c r="A46" s="57">
        <v>3100</v>
      </c>
      <c r="B46" s="56" t="s">
        <v>166</v>
      </c>
      <c r="C46" s="8">
        <v>73266</v>
      </c>
      <c r="D46" s="8">
        <v>73246</v>
      </c>
      <c r="E46" s="103"/>
    </row>
    <row r="47" spans="1:5" x14ac:dyDescent="0.3">
      <c r="A47" s="57">
        <v>3210</v>
      </c>
      <c r="B47" s="56" t="s">
        <v>167</v>
      </c>
      <c r="C47" s="8"/>
      <c r="D47" s="8"/>
      <c r="E47" s="103"/>
    </row>
    <row r="48" spans="1:5" x14ac:dyDescent="0.3">
      <c r="A48" s="57">
        <v>3221</v>
      </c>
      <c r="B48" s="56" t="s">
        <v>168</v>
      </c>
      <c r="C48" s="8"/>
      <c r="D48" s="8"/>
      <c r="E48" s="103"/>
    </row>
    <row r="49" spans="1:5" x14ac:dyDescent="0.3">
      <c r="A49" s="57">
        <v>3222</v>
      </c>
      <c r="B49" s="56" t="s">
        <v>169</v>
      </c>
      <c r="C49" s="8"/>
      <c r="D49" s="8"/>
      <c r="E49" s="103"/>
    </row>
    <row r="50" spans="1:5" x14ac:dyDescent="0.3">
      <c r="A50" s="57">
        <v>3223</v>
      </c>
      <c r="B50" s="56" t="s">
        <v>170</v>
      </c>
      <c r="C50" s="8"/>
      <c r="D50" s="8"/>
      <c r="E50" s="103"/>
    </row>
    <row r="51" spans="1:5" x14ac:dyDescent="0.3">
      <c r="A51" s="57">
        <v>3224</v>
      </c>
      <c r="B51" s="56" t="s">
        <v>171</v>
      </c>
      <c r="C51" s="8"/>
      <c r="D51" s="8"/>
      <c r="E51" s="103"/>
    </row>
    <row r="52" spans="1:5" x14ac:dyDescent="0.3">
      <c r="A52" s="57">
        <v>3231</v>
      </c>
      <c r="B52" s="56" t="s">
        <v>172</v>
      </c>
      <c r="C52" s="8">
        <v>3545</v>
      </c>
      <c r="D52" s="8">
        <v>0</v>
      </c>
      <c r="E52" s="103"/>
    </row>
    <row r="53" spans="1:5" x14ac:dyDescent="0.3">
      <c r="A53" s="57">
        <v>3232</v>
      </c>
      <c r="B53" s="56" t="s">
        <v>173</v>
      </c>
      <c r="C53" s="8"/>
      <c r="D53" s="8"/>
      <c r="E53" s="103"/>
    </row>
    <row r="54" spans="1:5" x14ac:dyDescent="0.3">
      <c r="A54" s="57">
        <v>3234</v>
      </c>
      <c r="B54" s="56" t="s">
        <v>174</v>
      </c>
      <c r="C54" s="8"/>
      <c r="D54" s="8"/>
      <c r="E54" s="103"/>
    </row>
    <row r="55" spans="1:5" ht="30" x14ac:dyDescent="0.3">
      <c r="A55" s="57">
        <v>3236</v>
      </c>
      <c r="B55" s="56" t="s">
        <v>189</v>
      </c>
      <c r="C55" s="8"/>
      <c r="D55" s="8"/>
      <c r="E55" s="103"/>
    </row>
    <row r="56" spans="1:5" ht="45" x14ac:dyDescent="0.3">
      <c r="A56" s="57">
        <v>3237</v>
      </c>
      <c r="B56" s="56" t="s">
        <v>175</v>
      </c>
      <c r="C56" s="8"/>
      <c r="D56" s="8"/>
      <c r="E56" s="103"/>
    </row>
    <row r="57" spans="1:5" x14ac:dyDescent="0.3">
      <c r="A57" s="57">
        <v>3241</v>
      </c>
      <c r="B57" s="56" t="s">
        <v>176</v>
      </c>
      <c r="C57" s="8"/>
      <c r="D57" s="8"/>
      <c r="E57" s="103"/>
    </row>
    <row r="58" spans="1:5" x14ac:dyDescent="0.3">
      <c r="A58" s="57">
        <v>3242</v>
      </c>
      <c r="B58" s="56" t="s">
        <v>177</v>
      </c>
      <c r="C58" s="8"/>
      <c r="D58" s="8"/>
      <c r="E58" s="103"/>
    </row>
    <row r="59" spans="1:5" x14ac:dyDescent="0.3">
      <c r="A59" s="57">
        <v>3243</v>
      </c>
      <c r="B59" s="56" t="s">
        <v>178</v>
      </c>
      <c r="C59" s="8"/>
      <c r="D59" s="8"/>
      <c r="E59" s="103"/>
    </row>
    <row r="60" spans="1:5" x14ac:dyDescent="0.3">
      <c r="A60" s="57">
        <v>3245</v>
      </c>
      <c r="B60" s="56" t="s">
        <v>179</v>
      </c>
      <c r="C60" s="8"/>
      <c r="D60" s="8"/>
      <c r="E60" s="103"/>
    </row>
    <row r="61" spans="1:5" x14ac:dyDescent="0.3">
      <c r="A61" s="57">
        <v>3246</v>
      </c>
      <c r="B61" s="56" t="s">
        <v>180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195</v>
      </c>
      <c r="B64" s="56"/>
      <c r="C64" s="83">
        <f>SUM(C65:C67)</f>
        <v>272381</v>
      </c>
      <c r="D64" s="83">
        <f>SUM(D65:D67)</f>
        <v>224815</v>
      </c>
      <c r="E64" s="103"/>
    </row>
    <row r="65" spans="1:5" x14ac:dyDescent="0.3">
      <c r="A65" s="57">
        <v>5100</v>
      </c>
      <c r="B65" s="56" t="s">
        <v>250</v>
      </c>
      <c r="C65" s="8"/>
      <c r="D65" s="8"/>
      <c r="E65" s="103"/>
    </row>
    <row r="66" spans="1:5" x14ac:dyDescent="0.3">
      <c r="A66" s="57">
        <v>5220</v>
      </c>
      <c r="B66" s="56" t="s">
        <v>401</v>
      </c>
      <c r="C66" s="8"/>
      <c r="D66" s="8"/>
      <c r="E66" s="103"/>
    </row>
    <row r="67" spans="1:5" x14ac:dyDescent="0.3">
      <c r="A67" s="57">
        <v>5230</v>
      </c>
      <c r="B67" s="56" t="s">
        <v>402</v>
      </c>
      <c r="C67" s="8">
        <v>272381</v>
      </c>
      <c r="D67" s="8">
        <v>224815</v>
      </c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196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181</v>
      </c>
      <c r="C71" s="8"/>
      <c r="D71" s="8"/>
      <c r="E71" s="103"/>
    </row>
    <row r="72" spans="1:5" x14ac:dyDescent="0.3">
      <c r="A72" s="57">
        <v>2</v>
      </c>
      <c r="B72" s="56" t="s">
        <v>182</v>
      </c>
      <c r="C72" s="8"/>
      <c r="D72" s="8"/>
      <c r="E72" s="103"/>
    </row>
    <row r="73" spans="1:5" x14ac:dyDescent="0.3">
      <c r="A73" s="57">
        <v>3</v>
      </c>
      <c r="B73" s="56" t="s">
        <v>183</v>
      </c>
      <c r="C73" s="8"/>
      <c r="D73" s="8"/>
      <c r="E73" s="103"/>
    </row>
    <row r="74" spans="1:5" x14ac:dyDescent="0.3">
      <c r="A74" s="57">
        <v>4</v>
      </c>
      <c r="B74" s="56" t="s">
        <v>353</v>
      </c>
      <c r="C74" s="8"/>
      <c r="D74" s="8"/>
      <c r="E74" s="103"/>
    </row>
    <row r="75" spans="1:5" x14ac:dyDescent="0.3">
      <c r="A75" s="57">
        <v>5</v>
      </c>
      <c r="B75" s="56" t="s">
        <v>184</v>
      </c>
      <c r="C75" s="8"/>
      <c r="D75" s="8"/>
      <c r="E75" s="103"/>
    </row>
    <row r="76" spans="1:5" x14ac:dyDescent="0.3">
      <c r="A76" s="57">
        <v>6</v>
      </c>
      <c r="B76" s="56" t="s">
        <v>185</v>
      </c>
      <c r="C76" s="8"/>
      <c r="D76" s="8"/>
      <c r="E76" s="103"/>
    </row>
    <row r="77" spans="1:5" x14ac:dyDescent="0.3">
      <c r="A77" s="57">
        <v>7</v>
      </c>
      <c r="B77" s="56" t="s">
        <v>186</v>
      </c>
      <c r="C77" s="8"/>
      <c r="D77" s="8"/>
      <c r="E77" s="103"/>
    </row>
    <row r="78" spans="1:5" x14ac:dyDescent="0.3">
      <c r="A78" s="57">
        <v>8</v>
      </c>
      <c r="B78" s="56" t="s">
        <v>187</v>
      </c>
      <c r="C78" s="8"/>
      <c r="D78" s="8"/>
      <c r="E78" s="103"/>
    </row>
    <row r="79" spans="1:5" x14ac:dyDescent="0.3">
      <c r="A79" s="57">
        <v>9</v>
      </c>
      <c r="B79" s="56" t="s">
        <v>188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33"/>
  <sheetViews>
    <sheetView showGridLines="0" view="pageBreakPreview" zoomScale="80" zoomScaleNormal="100" zoomScaleSheetLayoutView="80" workbookViewId="0">
      <selection activeCell="P12" sqref="P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31" style="2" customWidth="1"/>
    <col min="4" max="4" width="15.42578125" style="2" customWidth="1"/>
    <col min="5" max="5" width="15" style="2" customWidth="1"/>
    <col min="6" max="6" width="16.85546875" style="2" customWidth="1"/>
    <col min="7" max="7" width="15.7109375" style="2" customWidth="1"/>
    <col min="8" max="8" width="15" style="2" customWidth="1"/>
    <col min="9" max="9" width="19.42578125" style="2" customWidth="1"/>
    <col min="10" max="10" width="15" style="2" customWidth="1"/>
    <col min="11" max="11" width="0.85546875" style="2" customWidth="1"/>
    <col min="12" max="16384" width="9.140625" style="2"/>
  </cols>
  <sheetData>
    <row r="1" spans="1:18" x14ac:dyDescent="0.3">
      <c r="A1" s="72" t="s">
        <v>419</v>
      </c>
      <c r="B1" s="74"/>
      <c r="C1" s="74"/>
      <c r="D1" s="74"/>
      <c r="E1" s="74"/>
      <c r="F1" s="74"/>
      <c r="G1" s="74"/>
      <c r="H1" s="74"/>
      <c r="I1" s="465" t="s">
        <v>109</v>
      </c>
      <c r="J1" s="465"/>
      <c r="K1" s="103"/>
    </row>
    <row r="2" spans="1:18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63" t="str">
        <f>'ფორმა N1'!L2</f>
        <v>01.01.20-31.12.20</v>
      </c>
      <c r="J2" s="464"/>
      <c r="K2" s="103"/>
    </row>
    <row r="3" spans="1:18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8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8" x14ac:dyDescent="0.3">
      <c r="A5" s="204" t="str">
        <f>'ფორმა N1'!A5</f>
        <v>საქართველოს კონსერვატიული პარტია</v>
      </c>
      <c r="B5" s="345"/>
      <c r="C5" s="345"/>
      <c r="D5" s="345"/>
      <c r="E5" s="345"/>
      <c r="F5" s="346"/>
      <c r="G5" s="345"/>
      <c r="H5" s="345"/>
      <c r="I5" s="345"/>
      <c r="J5" s="345"/>
      <c r="K5" s="103"/>
    </row>
    <row r="6" spans="1:18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8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8" s="27" customFormat="1" ht="45" x14ac:dyDescent="0.3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  <c r="O8" s="109"/>
    </row>
    <row r="9" spans="1:18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8" s="27" customFormat="1" x14ac:dyDescent="0.3">
      <c r="A10" s="450"/>
      <c r="B10" s="450" t="s">
        <v>611</v>
      </c>
      <c r="C10" s="451" t="s">
        <v>612</v>
      </c>
      <c r="D10" s="451" t="s">
        <v>221</v>
      </c>
      <c r="E10" s="451" t="s">
        <v>622</v>
      </c>
      <c r="F10" s="451" t="s">
        <v>613</v>
      </c>
      <c r="G10" s="451" t="s">
        <v>613</v>
      </c>
      <c r="H10" s="451" t="s">
        <v>613</v>
      </c>
      <c r="I10" s="451" t="s">
        <v>614</v>
      </c>
      <c r="J10" s="451">
        <v>0</v>
      </c>
      <c r="K10" s="103"/>
    </row>
    <row r="11" spans="1:18" s="452" customFormat="1" ht="39.75" customHeight="1" x14ac:dyDescent="0.3">
      <c r="A11" s="152"/>
      <c r="B11" s="453" t="s">
        <v>513</v>
      </c>
      <c r="C11" s="447" t="s">
        <v>615</v>
      </c>
      <c r="D11" s="448" t="s">
        <v>221</v>
      </c>
      <c r="E11" s="448">
        <v>39984</v>
      </c>
      <c r="F11" s="447">
        <v>839</v>
      </c>
      <c r="G11" s="447">
        <v>65691.33</v>
      </c>
      <c r="H11" s="447">
        <v>66530.509999999995</v>
      </c>
      <c r="I11" s="447">
        <v>0.77</v>
      </c>
      <c r="J11" s="447">
        <v>0</v>
      </c>
      <c r="K11" s="153" t="s">
        <v>614</v>
      </c>
      <c r="L11" s="109"/>
      <c r="M11" s="109"/>
      <c r="N11" s="109"/>
      <c r="O11" s="109"/>
      <c r="P11" s="109"/>
      <c r="Q11" s="109"/>
      <c r="R11" s="109"/>
    </row>
    <row r="12" spans="1:18" s="27" customFormat="1" ht="37.5" customHeight="1" x14ac:dyDescent="0.3">
      <c r="A12" s="444"/>
      <c r="B12" s="454" t="s">
        <v>513</v>
      </c>
      <c r="C12" s="447" t="s">
        <v>616</v>
      </c>
      <c r="D12" s="448" t="s">
        <v>620</v>
      </c>
      <c r="E12" s="448">
        <v>39984</v>
      </c>
      <c r="F12" s="447">
        <v>165</v>
      </c>
      <c r="G12" s="447">
        <v>0</v>
      </c>
      <c r="H12" s="447">
        <v>165</v>
      </c>
      <c r="I12" s="447" t="s">
        <v>614</v>
      </c>
      <c r="J12" s="153">
        <v>0</v>
      </c>
      <c r="K12" s="103"/>
    </row>
    <row r="13" spans="1:18" s="27" customFormat="1" ht="44.25" customHeight="1" x14ac:dyDescent="0.3">
      <c r="A13" s="152"/>
      <c r="B13" s="454" t="s">
        <v>513</v>
      </c>
      <c r="C13" s="447" t="s">
        <v>616</v>
      </c>
      <c r="D13" s="448" t="s">
        <v>621</v>
      </c>
      <c r="E13" s="448">
        <v>39984</v>
      </c>
      <c r="F13" s="447" t="s">
        <v>617</v>
      </c>
      <c r="G13" s="447" t="s">
        <v>617</v>
      </c>
      <c r="H13" s="447" t="s">
        <v>617</v>
      </c>
      <c r="I13" s="447" t="s">
        <v>614</v>
      </c>
      <c r="J13" s="153">
        <v>0</v>
      </c>
      <c r="K13" s="103"/>
    </row>
    <row r="14" spans="1:18" s="27" customFormat="1" ht="40.5" customHeight="1" x14ac:dyDescent="0.3">
      <c r="A14" s="152"/>
      <c r="B14" s="454" t="s">
        <v>513</v>
      </c>
      <c r="C14" s="447" t="s">
        <v>618</v>
      </c>
      <c r="D14" s="448" t="s">
        <v>221</v>
      </c>
      <c r="E14" s="448">
        <v>40349</v>
      </c>
      <c r="F14" s="447" t="s">
        <v>613</v>
      </c>
      <c r="G14" s="447" t="s">
        <v>613</v>
      </c>
      <c r="H14" s="447" t="s">
        <v>613</v>
      </c>
      <c r="I14" s="447" t="s">
        <v>614</v>
      </c>
      <c r="J14" s="153">
        <v>0</v>
      </c>
      <c r="K14" s="103"/>
    </row>
    <row r="15" spans="1:18" s="27" customFormat="1" ht="32.25" customHeight="1" x14ac:dyDescent="0.3">
      <c r="A15" s="152"/>
      <c r="B15" s="454" t="s">
        <v>513</v>
      </c>
      <c r="C15" s="447" t="s">
        <v>619</v>
      </c>
      <c r="D15" s="448" t="s">
        <v>221</v>
      </c>
      <c r="E15" s="448">
        <v>40714</v>
      </c>
      <c r="F15" s="447" t="s">
        <v>613</v>
      </c>
      <c r="G15" s="447" t="s">
        <v>613</v>
      </c>
      <c r="H15" s="447" t="s">
        <v>613</v>
      </c>
      <c r="I15" s="447" t="s">
        <v>614</v>
      </c>
      <c r="J15" s="153">
        <v>0</v>
      </c>
      <c r="K15" s="103"/>
    </row>
    <row r="16" spans="1:18" s="27" customFormat="1" ht="30.75" customHeight="1" x14ac:dyDescent="0.3">
      <c r="A16" s="152"/>
      <c r="B16" s="152"/>
      <c r="C16" s="153"/>
      <c r="D16" s="153"/>
      <c r="E16" s="153"/>
      <c r="F16" s="153"/>
      <c r="G16" s="153"/>
      <c r="H16" s="153"/>
      <c r="I16" s="153"/>
      <c r="J16" s="153"/>
      <c r="K16" s="103"/>
    </row>
    <row r="17" spans="1:11" s="27" customFormat="1" x14ac:dyDescent="0.3">
      <c r="A17" s="152"/>
      <c r="B17" s="152"/>
      <c r="C17" s="153"/>
      <c r="D17" s="153"/>
      <c r="E17" s="153"/>
      <c r="F17" s="153"/>
      <c r="G17" s="153"/>
      <c r="H17" s="153"/>
      <c r="I17" s="153"/>
      <c r="J17" s="153"/>
      <c r="K17" s="103"/>
    </row>
    <row r="18" spans="1:11" s="27" customFormat="1" ht="15.75" x14ac:dyDescent="0.3">
      <c r="A18" s="445">
        <v>1</v>
      </c>
      <c r="B18" s="446"/>
      <c r="C18" s="447"/>
      <c r="D18" s="448"/>
      <c r="E18" s="447"/>
      <c r="F18" s="447"/>
      <c r="G18" s="447"/>
      <c r="H18" s="447"/>
      <c r="I18" s="447"/>
      <c r="J18" s="449"/>
      <c r="K18" s="103"/>
    </row>
    <row r="19" spans="1:1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1" x14ac:dyDescent="0.3">
      <c r="A20" s="102"/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1" x14ac:dyDescent="0.3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1" x14ac:dyDescent="0.3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1" x14ac:dyDescent="0.3">
      <c r="A23" s="102"/>
      <c r="B23" s="215" t="s">
        <v>107</v>
      </c>
      <c r="C23" s="102"/>
      <c r="D23" s="102"/>
      <c r="E23" s="102"/>
      <c r="F23" s="216"/>
      <c r="G23" s="102"/>
      <c r="H23" s="102"/>
      <c r="I23" s="102"/>
      <c r="J23" s="102"/>
    </row>
    <row r="24" spans="1:11" x14ac:dyDescent="0.3">
      <c r="A24" s="102"/>
      <c r="B24" s="102"/>
      <c r="C24" s="102"/>
      <c r="D24" s="102"/>
      <c r="E24" s="102"/>
      <c r="F24" s="99"/>
      <c r="G24" s="99"/>
      <c r="H24" s="99"/>
      <c r="I24" s="99"/>
      <c r="J24" s="99"/>
    </row>
    <row r="25" spans="1:11" x14ac:dyDescent="0.3">
      <c r="A25" s="102"/>
      <c r="B25" s="102"/>
      <c r="C25" s="257"/>
      <c r="D25" s="102"/>
      <c r="E25" s="102"/>
      <c r="F25" s="257"/>
      <c r="G25" s="258"/>
      <c r="H25" s="258"/>
      <c r="I25" s="99"/>
      <c r="J25" s="99"/>
    </row>
    <row r="26" spans="1:11" x14ac:dyDescent="0.3">
      <c r="A26" s="99"/>
      <c r="B26" s="102"/>
      <c r="C26" s="217" t="s">
        <v>263</v>
      </c>
      <c r="D26" s="217"/>
      <c r="E26" s="102"/>
      <c r="F26" s="102" t="s">
        <v>268</v>
      </c>
      <c r="G26" s="99"/>
      <c r="H26" s="99"/>
      <c r="I26" s="99"/>
      <c r="J26" s="99"/>
    </row>
    <row r="27" spans="1:11" x14ac:dyDescent="0.3">
      <c r="A27" s="99"/>
      <c r="B27" s="102"/>
      <c r="C27" s="218" t="s">
        <v>139</v>
      </c>
      <c r="D27" s="102"/>
      <c r="E27" s="102"/>
      <c r="F27" s="102" t="s">
        <v>264</v>
      </c>
      <c r="G27" s="99"/>
      <c r="H27" s="99"/>
      <c r="I27" s="99"/>
      <c r="J27" s="99"/>
    </row>
    <row r="28" spans="1:11" customFormat="1" x14ac:dyDescent="0.3">
      <c r="A28" s="99"/>
      <c r="B28" s="102"/>
      <c r="C28" s="102"/>
      <c r="D28" s="218"/>
      <c r="E28" s="99"/>
      <c r="F28" s="99"/>
      <c r="G28" s="99"/>
      <c r="H28" s="99"/>
      <c r="I28" s="99"/>
      <c r="J28" s="99"/>
    </row>
    <row r="29" spans="1:11" customFormat="1" ht="12.75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</row>
    <row r="30" spans="1:11" customFormat="1" ht="12.75" x14ac:dyDescent="0.2"/>
    <row r="31" spans="1:11" customFormat="1" ht="12.75" x14ac:dyDescent="0.2"/>
    <row r="32" spans="1:11" customFormat="1" ht="12.75" x14ac:dyDescent="0.2"/>
    <row r="33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8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8"/>
  </dataValidations>
  <printOptions gridLines="1"/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H26" sqref="H26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296</v>
      </c>
      <c r="B1" s="74"/>
      <c r="C1" s="465" t="s">
        <v>109</v>
      </c>
      <c r="D1" s="465"/>
      <c r="E1" s="106"/>
    </row>
    <row r="2" spans="1:7" x14ac:dyDescent="0.3">
      <c r="A2" s="74" t="s">
        <v>140</v>
      </c>
      <c r="B2" s="74"/>
      <c r="C2" s="463" t="str">
        <f>'ფორმა N1'!L2</f>
        <v>01.01.20-31.12.20</v>
      </c>
      <c r="D2" s="464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269</v>
      </c>
      <c r="B4" s="100"/>
      <c r="C4" s="101"/>
      <c r="D4" s="74"/>
      <c r="E4" s="106"/>
    </row>
    <row r="5" spans="1:7" x14ac:dyDescent="0.3">
      <c r="A5" s="221" t="str">
        <f>'ფორმა N1'!A5</f>
        <v>საქართველოს კონსერვატიული პარტია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22">
        <v>1</v>
      </c>
      <c r="B9" s="222" t="s">
        <v>65</v>
      </c>
      <c r="C9" s="83">
        <f>SUM(C10,C26)</f>
        <v>39391.33</v>
      </c>
      <c r="D9" s="83">
        <f>SUM(D10,D26)</f>
        <v>39391.33</v>
      </c>
      <c r="E9" s="106"/>
    </row>
    <row r="10" spans="1:7" s="7" customFormat="1" ht="16.5" customHeight="1" x14ac:dyDescent="0.3">
      <c r="A10" s="85">
        <v>1.1000000000000001</v>
      </c>
      <c r="B10" s="85" t="s">
        <v>80</v>
      </c>
      <c r="C10" s="83">
        <f>SUM(C11,C12,C16,C19,C25,C26)</f>
        <v>39391.33</v>
      </c>
      <c r="D10" s="83">
        <f>SUM(D11,D12,D16,D19,D24,D25)</f>
        <v>39391.33</v>
      </c>
      <c r="E10" s="106"/>
    </row>
    <row r="11" spans="1:7" s="9" customFormat="1" ht="16.5" customHeight="1" x14ac:dyDescent="0.3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302</v>
      </c>
      <c r="C12" s="105">
        <f>C13+C14+C15</f>
        <v>16000</v>
      </c>
      <c r="D12" s="105">
        <f>D13+D14+D15+G15</f>
        <v>16000</v>
      </c>
      <c r="E12" s="106"/>
      <c r="G12" s="66"/>
    </row>
    <row r="13" spans="1:7" s="3" customFormat="1" ht="16.5" customHeight="1" x14ac:dyDescent="0.3">
      <c r="A13" s="95" t="s">
        <v>81</v>
      </c>
      <c r="B13" s="95" t="s">
        <v>305</v>
      </c>
      <c r="C13" s="8">
        <v>16000</v>
      </c>
      <c r="D13" s="8">
        <v>16000</v>
      </c>
      <c r="E13" s="106"/>
    </row>
    <row r="14" spans="1:7" s="3" customFormat="1" ht="16.5" customHeight="1" x14ac:dyDescent="0.3">
      <c r="A14" s="95" t="s">
        <v>466</v>
      </c>
      <c r="B14" s="95" t="s">
        <v>465</v>
      </c>
      <c r="C14" s="8"/>
      <c r="D14" s="8"/>
      <c r="E14" s="106"/>
    </row>
    <row r="15" spans="1:7" s="3" customFormat="1" ht="16.5" customHeight="1" x14ac:dyDescent="0.3">
      <c r="A15" s="95" t="s">
        <v>467</v>
      </c>
      <c r="B15" s="95" t="s">
        <v>97</v>
      </c>
      <c r="C15" s="8"/>
      <c r="D15" s="8"/>
      <c r="E15" s="106"/>
    </row>
    <row r="16" spans="1:7" s="3" customFormat="1" ht="16.5" customHeigh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84</v>
      </c>
      <c r="B17" s="95" t="s">
        <v>86</v>
      </c>
      <c r="C17" s="8"/>
      <c r="D17" s="8"/>
      <c r="E17" s="106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06"/>
    </row>
    <row r="19" spans="1:5" s="3" customFormat="1" ht="16.5" customHeigh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88</v>
      </c>
      <c r="B20" s="95" t="s">
        <v>89</v>
      </c>
      <c r="C20" s="8"/>
      <c r="D20" s="8"/>
      <c r="E20" s="106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">
      <c r="A23" s="95" t="s">
        <v>94</v>
      </c>
      <c r="B23" s="95" t="s">
        <v>411</v>
      </c>
      <c r="C23" s="8"/>
      <c r="D23" s="8"/>
      <c r="E23" s="106"/>
    </row>
    <row r="24" spans="1:5" s="3" customFormat="1" ht="16.5" customHeight="1" x14ac:dyDescent="0.3">
      <c r="A24" s="86" t="s">
        <v>95</v>
      </c>
      <c r="B24" s="86" t="s">
        <v>412</v>
      </c>
      <c r="C24" s="248"/>
      <c r="D24" s="8"/>
      <c r="E24" s="106"/>
    </row>
    <row r="25" spans="1:5" s="3" customFormat="1" x14ac:dyDescent="0.3">
      <c r="A25" s="86" t="s">
        <v>246</v>
      </c>
      <c r="B25" s="86" t="s">
        <v>418</v>
      </c>
      <c r="C25" s="8">
        <v>23391.33</v>
      </c>
      <c r="D25" s="8">
        <v>23391.33</v>
      </c>
      <c r="E25" s="106"/>
    </row>
    <row r="26" spans="1:5" ht="16.5" customHeight="1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30" t="s">
        <v>98</v>
      </c>
      <c r="B28" s="230" t="s">
        <v>303</v>
      </c>
      <c r="C28" s="8"/>
      <c r="D28" s="8"/>
      <c r="E28" s="106"/>
    </row>
    <row r="29" spans="1:5" x14ac:dyDescent="0.3">
      <c r="A29" s="230" t="s">
        <v>99</v>
      </c>
      <c r="B29" s="230" t="s">
        <v>306</v>
      </c>
      <c r="C29" s="8"/>
      <c r="D29" s="8"/>
      <c r="E29" s="106"/>
    </row>
    <row r="30" spans="1:5" x14ac:dyDescent="0.3">
      <c r="A30" s="230" t="s">
        <v>420</v>
      </c>
      <c r="B30" s="230" t="s">
        <v>304</v>
      </c>
      <c r="C30" s="8"/>
      <c r="D30" s="8"/>
      <c r="E30" s="106"/>
    </row>
    <row r="31" spans="1:5" x14ac:dyDescent="0.3">
      <c r="A31" s="86" t="s">
        <v>33</v>
      </c>
      <c r="B31" s="86" t="s">
        <v>465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30" t="s">
        <v>12</v>
      </c>
      <c r="B32" s="230" t="s">
        <v>468</v>
      </c>
      <c r="C32" s="8"/>
      <c r="D32" s="8"/>
      <c r="E32" s="106"/>
    </row>
    <row r="33" spans="1:9" x14ac:dyDescent="0.3">
      <c r="A33" s="230" t="s">
        <v>13</v>
      </c>
      <c r="B33" s="230" t="s">
        <v>469</v>
      </c>
      <c r="C33" s="8"/>
      <c r="D33" s="8"/>
      <c r="E33" s="106"/>
    </row>
    <row r="34" spans="1:9" x14ac:dyDescent="0.3">
      <c r="A34" s="230" t="s">
        <v>276</v>
      </c>
      <c r="B34" s="230" t="s">
        <v>470</v>
      </c>
      <c r="C34" s="8"/>
      <c r="D34" s="8"/>
      <c r="E34" s="106"/>
    </row>
    <row r="35" spans="1:9" x14ac:dyDescent="0.3">
      <c r="A35" s="86" t="s">
        <v>34</v>
      </c>
      <c r="B35" s="244" t="s">
        <v>417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107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266</v>
      </c>
      <c r="D43" s="109"/>
      <c r="E43" s="108"/>
      <c r="F43" s="108"/>
      <c r="G43"/>
      <c r="H43"/>
      <c r="I43"/>
    </row>
    <row r="44" spans="1:9" x14ac:dyDescent="0.3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139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2" t="s">
        <v>356</v>
      </c>
      <c r="B1" s="74"/>
      <c r="C1" s="74"/>
      <c r="D1" s="74"/>
      <c r="E1" s="74"/>
      <c r="F1" s="74"/>
      <c r="G1" s="158" t="s">
        <v>109</v>
      </c>
      <c r="H1" s="159"/>
    </row>
    <row r="2" spans="1:8" x14ac:dyDescent="0.3">
      <c r="A2" s="74" t="s">
        <v>140</v>
      </c>
      <c r="B2" s="74"/>
      <c r="C2" s="74"/>
      <c r="D2" s="74"/>
      <c r="E2" s="74"/>
      <c r="F2" s="74"/>
      <c r="G2" s="160" t="str">
        <f>'ფორმა N1'!L2</f>
        <v>01.01.20-31.12.20</v>
      </c>
      <c r="H2" s="159"/>
    </row>
    <row r="3" spans="1:8" x14ac:dyDescent="0.3">
      <c r="A3" s="74"/>
      <c r="B3" s="74"/>
      <c r="C3" s="74"/>
      <c r="D3" s="74"/>
      <c r="E3" s="74"/>
      <c r="F3" s="74"/>
      <c r="G3" s="100"/>
      <c r="H3" s="159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4" t="str">
        <f>'ფორმა N1'!A5</f>
        <v>საქართველოს კონსერვატიული პარტია</v>
      </c>
      <c r="B5" s="204"/>
      <c r="C5" s="204"/>
      <c r="D5" s="204"/>
      <c r="E5" s="204"/>
      <c r="F5" s="204"/>
      <c r="G5" s="204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61" t="s">
        <v>307</v>
      </c>
      <c r="B8" s="161" t="s">
        <v>141</v>
      </c>
      <c r="C8" s="162" t="s">
        <v>354</v>
      </c>
      <c r="D8" s="162" t="s">
        <v>355</v>
      </c>
      <c r="E8" s="162" t="s">
        <v>270</v>
      </c>
      <c r="F8" s="161" t="s">
        <v>312</v>
      </c>
      <c r="G8" s="162" t="s">
        <v>308</v>
      </c>
      <c r="H8" s="103"/>
    </row>
    <row r="9" spans="1:8" x14ac:dyDescent="0.3">
      <c r="A9" s="163" t="s">
        <v>309</v>
      </c>
      <c r="B9" s="164"/>
      <c r="C9" s="165"/>
      <c r="D9" s="166"/>
      <c r="E9" s="166"/>
      <c r="F9" s="166"/>
      <c r="G9" s="167"/>
      <c r="H9" s="103"/>
    </row>
    <row r="10" spans="1:8" ht="15.75" x14ac:dyDescent="0.3">
      <c r="A10" s="164">
        <v>1</v>
      </c>
      <c r="B10" s="150"/>
      <c r="C10" s="168"/>
      <c r="D10" s="169"/>
      <c r="E10" s="169"/>
      <c r="F10" s="169"/>
      <c r="G10" s="170" t="str">
        <f>IF(ISBLANK(B10),"",G9+C10-D10)</f>
        <v/>
      </c>
      <c r="H10" s="103"/>
    </row>
    <row r="11" spans="1:8" ht="15.75" x14ac:dyDescent="0.3">
      <c r="A11" s="164">
        <v>2</v>
      </c>
      <c r="B11" s="150"/>
      <c r="C11" s="168"/>
      <c r="D11" s="169"/>
      <c r="E11" s="169"/>
      <c r="F11" s="169"/>
      <c r="G11" s="170" t="str">
        <f t="shared" ref="G11:G38" si="0">IF(ISBLANK(B11),"",G10+C11-D11)</f>
        <v/>
      </c>
      <c r="H11" s="103"/>
    </row>
    <row r="12" spans="1:8" ht="15.75" x14ac:dyDescent="0.3">
      <c r="A12" s="164">
        <v>3</v>
      </c>
      <c r="B12" s="150"/>
      <c r="C12" s="168"/>
      <c r="D12" s="169"/>
      <c r="E12" s="169"/>
      <c r="F12" s="169"/>
      <c r="G12" s="170" t="str">
        <f t="shared" si="0"/>
        <v/>
      </c>
      <c r="H12" s="103"/>
    </row>
    <row r="13" spans="1:8" ht="15.75" x14ac:dyDescent="0.3">
      <c r="A13" s="164">
        <v>4</v>
      </c>
      <c r="B13" s="150"/>
      <c r="C13" s="168"/>
      <c r="D13" s="169"/>
      <c r="E13" s="169"/>
      <c r="F13" s="169"/>
      <c r="G13" s="170" t="str">
        <f t="shared" si="0"/>
        <v/>
      </c>
      <c r="H13" s="103"/>
    </row>
    <row r="14" spans="1:8" ht="15.75" x14ac:dyDescent="0.3">
      <c r="A14" s="164">
        <v>5</v>
      </c>
      <c r="B14" s="150"/>
      <c r="C14" s="168"/>
      <c r="D14" s="169"/>
      <c r="E14" s="169"/>
      <c r="F14" s="169"/>
      <c r="G14" s="170" t="str">
        <f t="shared" si="0"/>
        <v/>
      </c>
      <c r="H14" s="103"/>
    </row>
    <row r="15" spans="1:8" ht="15.75" x14ac:dyDescent="0.3">
      <c r="A15" s="164">
        <v>6</v>
      </c>
      <c r="B15" s="150"/>
      <c r="C15" s="168"/>
      <c r="D15" s="169"/>
      <c r="E15" s="169"/>
      <c r="F15" s="169"/>
      <c r="G15" s="170" t="str">
        <f t="shared" si="0"/>
        <v/>
      </c>
      <c r="H15" s="103"/>
    </row>
    <row r="16" spans="1:8" ht="15.75" x14ac:dyDescent="0.3">
      <c r="A16" s="164">
        <v>7</v>
      </c>
      <c r="B16" s="150"/>
      <c r="C16" s="168"/>
      <c r="D16" s="169"/>
      <c r="E16" s="169"/>
      <c r="F16" s="169"/>
      <c r="G16" s="170" t="str">
        <f t="shared" si="0"/>
        <v/>
      </c>
      <c r="H16" s="103"/>
    </row>
    <row r="17" spans="1:8" ht="15.75" x14ac:dyDescent="0.3">
      <c r="A17" s="164">
        <v>8</v>
      </c>
      <c r="B17" s="150"/>
      <c r="C17" s="168"/>
      <c r="D17" s="169"/>
      <c r="E17" s="169"/>
      <c r="F17" s="169"/>
      <c r="G17" s="170" t="str">
        <f t="shared" si="0"/>
        <v/>
      </c>
      <c r="H17" s="103"/>
    </row>
    <row r="18" spans="1:8" ht="15.75" x14ac:dyDescent="0.3">
      <c r="A18" s="164">
        <v>9</v>
      </c>
      <c r="B18" s="150"/>
      <c r="C18" s="168"/>
      <c r="D18" s="169"/>
      <c r="E18" s="169"/>
      <c r="F18" s="169"/>
      <c r="G18" s="170" t="str">
        <f t="shared" si="0"/>
        <v/>
      </c>
      <c r="H18" s="103"/>
    </row>
    <row r="19" spans="1:8" ht="15.75" x14ac:dyDescent="0.3">
      <c r="A19" s="164">
        <v>10</v>
      </c>
      <c r="B19" s="150"/>
      <c r="C19" s="168"/>
      <c r="D19" s="169"/>
      <c r="E19" s="169"/>
      <c r="F19" s="169"/>
      <c r="G19" s="170" t="str">
        <f t="shared" si="0"/>
        <v/>
      </c>
      <c r="H19" s="103"/>
    </row>
    <row r="20" spans="1:8" ht="15.75" x14ac:dyDescent="0.3">
      <c r="A20" s="164">
        <v>11</v>
      </c>
      <c r="B20" s="150"/>
      <c r="C20" s="168"/>
      <c r="D20" s="169"/>
      <c r="E20" s="169"/>
      <c r="F20" s="169"/>
      <c r="G20" s="170" t="str">
        <f t="shared" si="0"/>
        <v/>
      </c>
      <c r="H20" s="103"/>
    </row>
    <row r="21" spans="1:8" ht="15.75" x14ac:dyDescent="0.3">
      <c r="A21" s="164">
        <v>12</v>
      </c>
      <c r="B21" s="150"/>
      <c r="C21" s="168"/>
      <c r="D21" s="169"/>
      <c r="E21" s="169"/>
      <c r="F21" s="169"/>
      <c r="G21" s="170" t="str">
        <f t="shared" si="0"/>
        <v/>
      </c>
      <c r="H21" s="103"/>
    </row>
    <row r="22" spans="1:8" ht="15.75" x14ac:dyDescent="0.3">
      <c r="A22" s="164">
        <v>13</v>
      </c>
      <c r="B22" s="150"/>
      <c r="C22" s="168"/>
      <c r="D22" s="169"/>
      <c r="E22" s="169"/>
      <c r="F22" s="169"/>
      <c r="G22" s="170" t="str">
        <f t="shared" si="0"/>
        <v/>
      </c>
      <c r="H22" s="103"/>
    </row>
    <row r="23" spans="1:8" ht="15.75" x14ac:dyDescent="0.3">
      <c r="A23" s="164">
        <v>14</v>
      </c>
      <c r="B23" s="150"/>
      <c r="C23" s="168"/>
      <c r="D23" s="169"/>
      <c r="E23" s="169"/>
      <c r="F23" s="169"/>
      <c r="G23" s="170" t="str">
        <f t="shared" si="0"/>
        <v/>
      </c>
      <c r="H23" s="103"/>
    </row>
    <row r="24" spans="1:8" ht="15.75" x14ac:dyDescent="0.3">
      <c r="A24" s="164">
        <v>15</v>
      </c>
      <c r="B24" s="150"/>
      <c r="C24" s="168"/>
      <c r="D24" s="169"/>
      <c r="E24" s="169"/>
      <c r="F24" s="169"/>
      <c r="G24" s="170" t="str">
        <f t="shared" si="0"/>
        <v/>
      </c>
      <c r="H24" s="103"/>
    </row>
    <row r="25" spans="1:8" ht="15.75" x14ac:dyDescent="0.3">
      <c r="A25" s="164">
        <v>16</v>
      </c>
      <c r="B25" s="150"/>
      <c r="C25" s="168"/>
      <c r="D25" s="169"/>
      <c r="E25" s="169"/>
      <c r="F25" s="169"/>
      <c r="G25" s="170" t="str">
        <f t="shared" si="0"/>
        <v/>
      </c>
      <c r="H25" s="103"/>
    </row>
    <row r="26" spans="1:8" ht="15.75" x14ac:dyDescent="0.3">
      <c r="A26" s="164">
        <v>17</v>
      </c>
      <c r="B26" s="150"/>
      <c r="C26" s="168"/>
      <c r="D26" s="169"/>
      <c r="E26" s="169"/>
      <c r="F26" s="169"/>
      <c r="G26" s="170" t="str">
        <f t="shared" si="0"/>
        <v/>
      </c>
      <c r="H26" s="103"/>
    </row>
    <row r="27" spans="1:8" ht="15.75" x14ac:dyDescent="0.3">
      <c r="A27" s="164">
        <v>18</v>
      </c>
      <c r="B27" s="150"/>
      <c r="C27" s="168"/>
      <c r="D27" s="169"/>
      <c r="E27" s="169"/>
      <c r="F27" s="169"/>
      <c r="G27" s="170" t="str">
        <f t="shared" si="0"/>
        <v/>
      </c>
      <c r="H27" s="103"/>
    </row>
    <row r="28" spans="1:8" ht="15.75" x14ac:dyDescent="0.3">
      <c r="A28" s="164">
        <v>19</v>
      </c>
      <c r="B28" s="150"/>
      <c r="C28" s="168"/>
      <c r="D28" s="169"/>
      <c r="E28" s="169"/>
      <c r="F28" s="169"/>
      <c r="G28" s="170" t="str">
        <f t="shared" si="0"/>
        <v/>
      </c>
      <c r="H28" s="103"/>
    </row>
    <row r="29" spans="1:8" ht="15.75" x14ac:dyDescent="0.3">
      <c r="A29" s="164">
        <v>20</v>
      </c>
      <c r="B29" s="150"/>
      <c r="C29" s="168"/>
      <c r="D29" s="169"/>
      <c r="E29" s="169"/>
      <c r="F29" s="169"/>
      <c r="G29" s="170" t="str">
        <f t="shared" si="0"/>
        <v/>
      </c>
      <c r="H29" s="103"/>
    </row>
    <row r="30" spans="1:8" ht="15.75" x14ac:dyDescent="0.3">
      <c r="A30" s="164">
        <v>21</v>
      </c>
      <c r="B30" s="150"/>
      <c r="C30" s="171"/>
      <c r="D30" s="172"/>
      <c r="E30" s="172"/>
      <c r="F30" s="172"/>
      <c r="G30" s="170" t="str">
        <f t="shared" si="0"/>
        <v/>
      </c>
      <c r="H30" s="103"/>
    </row>
    <row r="31" spans="1:8" ht="15.75" x14ac:dyDescent="0.3">
      <c r="A31" s="164">
        <v>22</v>
      </c>
      <c r="B31" s="150"/>
      <c r="C31" s="171"/>
      <c r="D31" s="172"/>
      <c r="E31" s="172"/>
      <c r="F31" s="172"/>
      <c r="G31" s="170" t="str">
        <f t="shared" si="0"/>
        <v/>
      </c>
      <c r="H31" s="103"/>
    </row>
    <row r="32" spans="1:8" ht="15.75" x14ac:dyDescent="0.3">
      <c r="A32" s="164">
        <v>23</v>
      </c>
      <c r="B32" s="150"/>
      <c r="C32" s="171"/>
      <c r="D32" s="172"/>
      <c r="E32" s="172"/>
      <c r="F32" s="172"/>
      <c r="G32" s="170" t="str">
        <f t="shared" si="0"/>
        <v/>
      </c>
      <c r="H32" s="103"/>
    </row>
    <row r="33" spans="1:10" ht="15.75" x14ac:dyDescent="0.3">
      <c r="A33" s="164">
        <v>24</v>
      </c>
      <c r="B33" s="150"/>
      <c r="C33" s="171"/>
      <c r="D33" s="172"/>
      <c r="E33" s="172"/>
      <c r="F33" s="172"/>
      <c r="G33" s="170" t="str">
        <f t="shared" si="0"/>
        <v/>
      </c>
      <c r="H33" s="103"/>
    </row>
    <row r="34" spans="1:10" ht="15.75" x14ac:dyDescent="0.3">
      <c r="A34" s="164">
        <v>25</v>
      </c>
      <c r="B34" s="150"/>
      <c r="C34" s="171"/>
      <c r="D34" s="172"/>
      <c r="E34" s="172"/>
      <c r="F34" s="172"/>
      <c r="G34" s="170" t="str">
        <f t="shared" si="0"/>
        <v/>
      </c>
      <c r="H34" s="103"/>
    </row>
    <row r="35" spans="1:10" ht="15.75" x14ac:dyDescent="0.3">
      <c r="A35" s="164">
        <v>26</v>
      </c>
      <c r="B35" s="150"/>
      <c r="C35" s="171"/>
      <c r="D35" s="172"/>
      <c r="E35" s="172"/>
      <c r="F35" s="172"/>
      <c r="G35" s="170" t="str">
        <f t="shared" si="0"/>
        <v/>
      </c>
      <c r="H35" s="103"/>
    </row>
    <row r="36" spans="1:10" ht="15.75" x14ac:dyDescent="0.3">
      <c r="A36" s="164">
        <v>27</v>
      </c>
      <c r="B36" s="150"/>
      <c r="C36" s="171"/>
      <c r="D36" s="172"/>
      <c r="E36" s="172"/>
      <c r="F36" s="172"/>
      <c r="G36" s="170" t="str">
        <f t="shared" si="0"/>
        <v/>
      </c>
      <c r="H36" s="103"/>
    </row>
    <row r="37" spans="1:10" ht="15.75" x14ac:dyDescent="0.3">
      <c r="A37" s="164">
        <v>28</v>
      </c>
      <c r="B37" s="150"/>
      <c r="C37" s="171"/>
      <c r="D37" s="172"/>
      <c r="E37" s="172"/>
      <c r="F37" s="172"/>
      <c r="G37" s="170" t="str">
        <f t="shared" si="0"/>
        <v/>
      </c>
      <c r="H37" s="103"/>
    </row>
    <row r="38" spans="1:10" ht="15.75" x14ac:dyDescent="0.3">
      <c r="A38" s="164">
        <v>29</v>
      </c>
      <c r="B38" s="150"/>
      <c r="C38" s="171"/>
      <c r="D38" s="172"/>
      <c r="E38" s="172"/>
      <c r="F38" s="172"/>
      <c r="G38" s="170" t="str">
        <f t="shared" si="0"/>
        <v/>
      </c>
      <c r="H38" s="103"/>
    </row>
    <row r="39" spans="1:10" ht="15.75" x14ac:dyDescent="0.3">
      <c r="A39" s="164" t="s">
        <v>273</v>
      </c>
      <c r="B39" s="150"/>
      <c r="C39" s="171"/>
      <c r="D39" s="172"/>
      <c r="E39" s="172"/>
      <c r="F39" s="172"/>
      <c r="G39" s="170" t="str">
        <f>IF(ISBLANK(B39),"",#REF!+C39-D39)</f>
        <v/>
      </c>
      <c r="H39" s="103"/>
    </row>
    <row r="40" spans="1:10" x14ac:dyDescent="0.3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3"/>
    </row>
    <row r="44" spans="1:10" x14ac:dyDescent="0.3">
      <c r="B44" s="181" t="s">
        <v>107</v>
      </c>
      <c r="F44" s="182"/>
    </row>
    <row r="45" spans="1:10" x14ac:dyDescent="0.3">
      <c r="F45" s="180"/>
      <c r="G45" s="180"/>
      <c r="H45" s="180"/>
      <c r="I45" s="180"/>
      <c r="J45" s="180"/>
    </row>
    <row r="46" spans="1:10" x14ac:dyDescent="0.3">
      <c r="C46" s="183"/>
      <c r="F46" s="183"/>
      <c r="G46" s="184"/>
      <c r="H46" s="180"/>
      <c r="I46" s="180"/>
      <c r="J46" s="180"/>
    </row>
    <row r="47" spans="1:10" x14ac:dyDescent="0.3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 x14ac:dyDescent="0.3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 x14ac:dyDescent="0.3">
      <c r="B49" s="179"/>
    </row>
    <row r="50" spans="2:2" s="180" customFormat="1" ht="12.75" x14ac:dyDescent="0.2"/>
    <row r="51" spans="2:2" s="180" customFormat="1" ht="12.75" x14ac:dyDescent="0.2"/>
    <row r="52" spans="2:2" s="180" customFormat="1" ht="12.75" x14ac:dyDescent="0.2"/>
    <row r="53" spans="2:2" s="18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O22" sqref="O2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299</v>
      </c>
      <c r="B1" s="136"/>
      <c r="C1" s="136"/>
      <c r="D1" s="136"/>
      <c r="E1" s="136"/>
      <c r="F1" s="76"/>
      <c r="G1" s="76"/>
      <c r="H1" s="76"/>
      <c r="I1" s="477" t="s">
        <v>109</v>
      </c>
      <c r="J1" s="477"/>
      <c r="K1" s="142"/>
    </row>
    <row r="2" spans="1:12" s="23" customFormat="1" ht="15" x14ac:dyDescent="0.3">
      <c r="A2" s="103" t="s">
        <v>140</v>
      </c>
      <c r="B2" s="136"/>
      <c r="C2" s="136"/>
      <c r="D2" s="136"/>
      <c r="E2" s="136"/>
      <c r="F2" s="137"/>
      <c r="G2" s="138"/>
      <c r="H2" s="138"/>
      <c r="I2" s="463" t="str">
        <f>'ფორმა N1'!L2</f>
        <v>01.01.20-31.12.20</v>
      </c>
      <c r="J2" s="464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საქართველოს კონსერვატიული პარტია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79" t="s">
        <v>220</v>
      </c>
      <c r="C7" s="479"/>
      <c r="D7" s="479" t="s">
        <v>287</v>
      </c>
      <c r="E7" s="479"/>
      <c r="F7" s="479" t="s">
        <v>288</v>
      </c>
      <c r="G7" s="479"/>
      <c r="H7" s="149" t="s">
        <v>274</v>
      </c>
      <c r="I7" s="479" t="s">
        <v>223</v>
      </c>
      <c r="J7" s="479"/>
      <c r="K7" s="143"/>
    </row>
    <row r="8" spans="1:12" ht="15" x14ac:dyDescent="0.2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 x14ac:dyDescent="0.2">
      <c r="A9" s="60" t="s">
        <v>116</v>
      </c>
      <c r="B9" s="80"/>
      <c r="C9" s="80">
        <v>335787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295051</v>
      </c>
      <c r="K9" s="143"/>
    </row>
    <row r="10" spans="1:12" ht="15" x14ac:dyDescent="0.2">
      <c r="A10" s="61" t="s">
        <v>117</v>
      </c>
      <c r="B10" s="131"/>
      <c r="C10" s="131">
        <v>292754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292754</v>
      </c>
      <c r="K10" s="143"/>
    </row>
    <row r="11" spans="1:12" ht="15" x14ac:dyDescent="0.2">
      <c r="A11" s="61" t="s">
        <v>118</v>
      </c>
      <c r="B11" s="26"/>
      <c r="C11" s="26">
        <v>292754</v>
      </c>
      <c r="D11" s="26"/>
      <c r="E11" s="26"/>
      <c r="F11" s="26"/>
      <c r="G11" s="26"/>
      <c r="H11" s="26"/>
      <c r="I11" s="26"/>
      <c r="J11" s="26">
        <v>292754</v>
      </c>
      <c r="K11" s="143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121</v>
      </c>
      <c r="B14" s="131"/>
      <c r="C14" s="131">
        <v>42407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1671</v>
      </c>
      <c r="K14" s="143"/>
    </row>
    <row r="15" spans="1:12" ht="15" x14ac:dyDescent="0.2">
      <c r="A15" s="61" t="s">
        <v>122</v>
      </c>
      <c r="B15" s="26"/>
      <c r="C15" s="26">
        <v>40736</v>
      </c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123</v>
      </c>
      <c r="B16" s="26"/>
      <c r="C16" s="26">
        <v>1671</v>
      </c>
      <c r="D16" s="26"/>
      <c r="E16" s="26"/>
      <c r="F16" s="26"/>
      <c r="G16" s="26"/>
      <c r="H16" s="26"/>
      <c r="I16" s="26"/>
      <c r="J16" s="26">
        <v>1671</v>
      </c>
      <c r="K16" s="143"/>
    </row>
    <row r="17" spans="1:11" ht="15" x14ac:dyDescent="0.2">
      <c r="A17" s="61" t="s">
        <v>124</v>
      </c>
      <c r="B17" s="131"/>
      <c r="C17" s="131">
        <v>626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626</v>
      </c>
      <c r="K17" s="143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126</v>
      </c>
      <c r="B19" s="131"/>
      <c r="C19" s="131">
        <v>626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626</v>
      </c>
      <c r="K19" s="143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128</v>
      </c>
      <c r="B21" s="26"/>
      <c r="C21" s="26">
        <v>626</v>
      </c>
      <c r="D21" s="26"/>
      <c r="E21" s="26"/>
      <c r="F21" s="26"/>
      <c r="G21" s="26"/>
      <c r="H21" s="26"/>
      <c r="I21" s="26"/>
      <c r="J21" s="26">
        <v>626</v>
      </c>
      <c r="K21" s="143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131</v>
      </c>
      <c r="B24" s="80"/>
      <c r="C24" s="80">
        <v>0</v>
      </c>
      <c r="D24" s="80">
        <f t="shared" ref="D24:J24" si="5">SUM(D25:D31)</f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132</v>
      </c>
      <c r="B32" s="80"/>
      <c r="C32" s="80"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133</v>
      </c>
      <c r="B36" s="80"/>
      <c r="C36" s="80">
        <v>8500</v>
      </c>
      <c r="D36" s="80">
        <f t="shared" ref="D36:J36" si="7">SUM(D37:D39,D42)</f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134</v>
      </c>
      <c r="B37" s="26"/>
      <c r="C37" s="26">
        <v>8500</v>
      </c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136</v>
      </c>
      <c r="B39" s="131"/>
      <c r="C39" s="131">
        <v>0</v>
      </c>
      <c r="D39" s="131">
        <f t="shared" ref="D39:J39" si="8">SUM(D40:D41)</f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403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263</v>
      </c>
      <c r="F49" s="12" t="s">
        <v>268</v>
      </c>
      <c r="G49" s="70"/>
      <c r="I49"/>
      <c r="J49"/>
    </row>
    <row r="50" spans="1:10" s="2" customFormat="1" ht="15" x14ac:dyDescent="0.3">
      <c r="B50" s="64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K8" sqref="K8"/>
    </sheetView>
  </sheetViews>
  <sheetFormatPr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9.7109375" style="195" customWidth="1"/>
    <col min="5" max="5" width="19.5703125" style="195" customWidth="1"/>
    <col min="6" max="6" width="23.5703125" style="195" customWidth="1"/>
    <col min="7" max="7" width="26.57031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 x14ac:dyDescent="0.2">
      <c r="A1" s="188" t="s">
        <v>490</v>
      </c>
      <c r="B1" s="188"/>
      <c r="C1" s="189"/>
      <c r="D1" s="189"/>
      <c r="E1" s="189"/>
      <c r="F1" s="189"/>
      <c r="G1" s="189"/>
      <c r="H1" s="189"/>
      <c r="I1" s="353" t="s">
        <v>109</v>
      </c>
    </row>
    <row r="2" spans="1:9" ht="15" x14ac:dyDescent="0.3">
      <c r="A2" s="146" t="s">
        <v>140</v>
      </c>
      <c r="B2" s="146"/>
      <c r="C2" s="189"/>
      <c r="D2" s="189"/>
      <c r="E2" s="189"/>
      <c r="F2" s="189"/>
      <c r="G2" s="189"/>
      <c r="H2" s="189"/>
      <c r="I2" s="350" t="str">
        <f>'ფორმა N1'!L2</f>
        <v>01.01.20-31.12.20</v>
      </c>
    </row>
    <row r="3" spans="1:9" ht="15" x14ac:dyDescent="0.2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 x14ac:dyDescent="0.3">
      <c r="A4" s="112" t="s">
        <v>269</v>
      </c>
      <c r="B4" s="112"/>
      <c r="C4" s="112"/>
      <c r="D4" s="112"/>
      <c r="E4" s="362"/>
      <c r="F4" s="190"/>
      <c r="G4" s="189"/>
      <c r="H4" s="189"/>
      <c r="I4" s="190"/>
    </row>
    <row r="5" spans="1:9" s="367" customFormat="1" ht="15" x14ac:dyDescent="0.3">
      <c r="A5" s="363" t="str">
        <f>'ფორმა N1'!A5</f>
        <v>საქართველოს კონსერვატიული პარტია</v>
      </c>
      <c r="B5" s="363"/>
      <c r="C5" s="364"/>
      <c r="D5" s="364"/>
      <c r="E5" s="364"/>
      <c r="F5" s="365"/>
      <c r="G5" s="366"/>
      <c r="H5" s="366"/>
      <c r="I5" s="365"/>
    </row>
    <row r="6" spans="1:9" ht="13.5" x14ac:dyDescent="0.2">
      <c r="A6" s="140"/>
      <c r="B6" s="140"/>
      <c r="C6" s="368"/>
      <c r="D6" s="368"/>
      <c r="E6" s="368"/>
      <c r="F6" s="189"/>
      <c r="G6" s="189"/>
      <c r="H6" s="189"/>
      <c r="I6" s="189"/>
    </row>
    <row r="7" spans="1:9" ht="60" x14ac:dyDescent="0.2">
      <c r="A7" s="369" t="s">
        <v>64</v>
      </c>
      <c r="B7" s="369" t="s">
        <v>481</v>
      </c>
      <c r="C7" s="370" t="s">
        <v>482</v>
      </c>
      <c r="D7" s="370" t="s">
        <v>483</v>
      </c>
      <c r="E7" s="370" t="s">
        <v>484</v>
      </c>
      <c r="F7" s="370" t="s">
        <v>365</v>
      </c>
      <c r="G7" s="370" t="s">
        <v>485</v>
      </c>
      <c r="H7" s="370" t="s">
        <v>486</v>
      </c>
      <c r="I7" s="370" t="s">
        <v>487</v>
      </c>
    </row>
    <row r="8" spans="1:9" ht="15" x14ac:dyDescent="0.2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70">
        <v>9</v>
      </c>
    </row>
    <row r="9" spans="1:9" ht="25.5" x14ac:dyDescent="0.2">
      <c r="A9" s="371">
        <v>1</v>
      </c>
      <c r="B9" s="447" t="s">
        <v>623</v>
      </c>
      <c r="C9" s="454" t="s">
        <v>624</v>
      </c>
      <c r="D9" s="454" t="s">
        <v>625</v>
      </c>
      <c r="E9" s="454" t="s">
        <v>626</v>
      </c>
      <c r="F9" s="454">
        <v>220</v>
      </c>
      <c r="G9" s="454" t="s">
        <v>627</v>
      </c>
      <c r="H9" s="372"/>
      <c r="I9" s="372"/>
    </row>
    <row r="10" spans="1:9" ht="15" x14ac:dyDescent="0.2">
      <c r="A10" s="371">
        <v>2</v>
      </c>
      <c r="B10" s="371"/>
      <c r="C10" s="372"/>
      <c r="D10" s="372"/>
      <c r="E10" s="372"/>
      <c r="F10" s="372"/>
      <c r="G10" s="372"/>
      <c r="H10" s="372"/>
      <c r="I10" s="372"/>
    </row>
    <row r="11" spans="1:9" ht="15" x14ac:dyDescent="0.2">
      <c r="A11" s="371">
        <v>3</v>
      </c>
      <c r="B11" s="371"/>
      <c r="C11" s="372"/>
      <c r="D11" s="372"/>
      <c r="E11" s="372"/>
      <c r="F11" s="372"/>
      <c r="G11" s="372"/>
      <c r="H11" s="372"/>
      <c r="I11" s="372"/>
    </row>
    <row r="12" spans="1:9" ht="15" x14ac:dyDescent="0.2">
      <c r="A12" s="371">
        <v>4</v>
      </c>
      <c r="B12" s="371"/>
      <c r="C12" s="372"/>
      <c r="D12" s="372"/>
      <c r="E12" s="372"/>
      <c r="F12" s="372"/>
      <c r="G12" s="372"/>
      <c r="H12" s="372"/>
      <c r="I12" s="372"/>
    </row>
    <row r="13" spans="1:9" ht="15" x14ac:dyDescent="0.2">
      <c r="A13" s="371">
        <v>5</v>
      </c>
      <c r="B13" s="371"/>
      <c r="C13" s="372"/>
      <c r="D13" s="372"/>
      <c r="E13" s="372"/>
      <c r="F13" s="372"/>
      <c r="G13" s="372"/>
      <c r="H13" s="372"/>
      <c r="I13" s="372"/>
    </row>
    <row r="14" spans="1:9" ht="15" x14ac:dyDescent="0.2">
      <c r="A14" s="371">
        <v>6</v>
      </c>
      <c r="B14" s="371"/>
      <c r="C14" s="372"/>
      <c r="D14" s="372"/>
      <c r="E14" s="372"/>
      <c r="F14" s="372"/>
      <c r="G14" s="372"/>
      <c r="H14" s="372"/>
      <c r="I14" s="372"/>
    </row>
    <row r="15" spans="1:9" ht="15" x14ac:dyDescent="0.2">
      <c r="A15" s="371">
        <v>7</v>
      </c>
      <c r="B15" s="371"/>
      <c r="C15" s="372"/>
      <c r="D15" s="372"/>
      <c r="E15" s="372"/>
      <c r="F15" s="372"/>
      <c r="G15" s="372"/>
      <c r="H15" s="372"/>
      <c r="I15" s="372"/>
    </row>
    <row r="16" spans="1:9" ht="15" x14ac:dyDescent="0.2">
      <c r="A16" s="371">
        <v>8</v>
      </c>
      <c r="B16" s="371"/>
      <c r="C16" s="372"/>
      <c r="D16" s="372"/>
      <c r="E16" s="372"/>
      <c r="F16" s="372"/>
      <c r="G16" s="372"/>
      <c r="H16" s="372"/>
      <c r="I16" s="372"/>
    </row>
    <row r="17" spans="1:9" ht="15" x14ac:dyDescent="0.2">
      <c r="A17" s="371">
        <v>9</v>
      </c>
      <c r="B17" s="371"/>
      <c r="C17" s="372"/>
      <c r="D17" s="372"/>
      <c r="E17" s="372"/>
      <c r="F17" s="372"/>
      <c r="G17" s="372"/>
      <c r="H17" s="372"/>
      <c r="I17" s="372"/>
    </row>
    <row r="18" spans="1:9" ht="15" x14ac:dyDescent="0.2">
      <c r="A18" s="371">
        <v>10</v>
      </c>
      <c r="B18" s="371"/>
      <c r="C18" s="372"/>
      <c r="D18" s="372"/>
      <c r="E18" s="372"/>
      <c r="F18" s="372"/>
      <c r="G18" s="372"/>
      <c r="H18" s="372"/>
      <c r="I18" s="372"/>
    </row>
    <row r="19" spans="1:9" ht="15" x14ac:dyDescent="0.2">
      <c r="A19" s="371">
        <v>11</v>
      </c>
      <c r="B19" s="371"/>
      <c r="C19" s="372"/>
      <c r="D19" s="372"/>
      <c r="E19" s="372"/>
      <c r="F19" s="372"/>
      <c r="G19" s="372"/>
      <c r="H19" s="372"/>
      <c r="I19" s="372"/>
    </row>
    <row r="20" spans="1:9" ht="15" x14ac:dyDescent="0.2">
      <c r="A20" s="371">
        <v>12</v>
      </c>
      <c r="B20" s="371"/>
      <c r="C20" s="372"/>
      <c r="D20" s="372"/>
      <c r="E20" s="372"/>
      <c r="F20" s="372"/>
      <c r="G20" s="372"/>
      <c r="H20" s="372"/>
      <c r="I20" s="372"/>
    </row>
    <row r="21" spans="1:9" ht="15" x14ac:dyDescent="0.2">
      <c r="A21" s="371">
        <v>13</v>
      </c>
      <c r="B21" s="371"/>
      <c r="C21" s="372"/>
      <c r="D21" s="372"/>
      <c r="E21" s="372"/>
      <c r="F21" s="372"/>
      <c r="G21" s="372"/>
      <c r="H21" s="372"/>
      <c r="I21" s="372"/>
    </row>
    <row r="22" spans="1:9" ht="15" x14ac:dyDescent="0.2">
      <c r="A22" s="371">
        <v>14</v>
      </c>
      <c r="B22" s="371"/>
      <c r="C22" s="372"/>
      <c r="D22" s="372"/>
      <c r="E22" s="372"/>
      <c r="F22" s="372"/>
      <c r="G22" s="372"/>
      <c r="H22" s="372"/>
      <c r="I22" s="372"/>
    </row>
    <row r="23" spans="1:9" ht="15" x14ac:dyDescent="0.2">
      <c r="A23" s="371">
        <v>15</v>
      </c>
      <c r="B23" s="371"/>
      <c r="C23" s="372"/>
      <c r="D23" s="372"/>
      <c r="E23" s="372"/>
      <c r="F23" s="372"/>
      <c r="G23" s="372"/>
      <c r="H23" s="372"/>
      <c r="I23" s="372"/>
    </row>
    <row r="24" spans="1:9" ht="15" x14ac:dyDescent="0.2">
      <c r="A24" s="371">
        <v>16</v>
      </c>
      <c r="B24" s="371"/>
      <c r="C24" s="372"/>
      <c r="D24" s="372"/>
      <c r="E24" s="372"/>
      <c r="F24" s="372"/>
      <c r="G24" s="372"/>
      <c r="H24" s="372"/>
      <c r="I24" s="372"/>
    </row>
    <row r="25" spans="1:9" ht="15" x14ac:dyDescent="0.2">
      <c r="A25" s="371">
        <v>17</v>
      </c>
      <c r="B25" s="371"/>
      <c r="C25" s="372"/>
      <c r="D25" s="372"/>
      <c r="E25" s="372"/>
      <c r="F25" s="372"/>
      <c r="G25" s="372"/>
      <c r="H25" s="372"/>
      <c r="I25" s="372"/>
    </row>
    <row r="26" spans="1:9" ht="15" x14ac:dyDescent="0.2">
      <c r="A26" s="371">
        <v>18</v>
      </c>
      <c r="B26" s="371"/>
      <c r="C26" s="372"/>
      <c r="D26" s="372"/>
      <c r="E26" s="372"/>
      <c r="F26" s="372"/>
      <c r="G26" s="372"/>
      <c r="H26" s="372"/>
      <c r="I26" s="372"/>
    </row>
    <row r="27" spans="1:9" ht="15" x14ac:dyDescent="0.2">
      <c r="A27" s="371" t="s">
        <v>273</v>
      </c>
      <c r="B27" s="371"/>
      <c r="C27" s="372"/>
      <c r="D27" s="372"/>
      <c r="E27" s="372"/>
      <c r="F27" s="372"/>
      <c r="G27" s="372"/>
      <c r="H27" s="372"/>
      <c r="I27" s="372"/>
    </row>
    <row r="28" spans="1:9" x14ac:dyDescent="0.2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 x14ac:dyDescent="0.2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 x14ac:dyDescent="0.2">
      <c r="A30" s="373"/>
      <c r="B30" s="373"/>
      <c r="C30" s="191"/>
      <c r="D30" s="191"/>
      <c r="E30" s="191"/>
      <c r="F30" s="191"/>
      <c r="G30" s="191"/>
      <c r="H30" s="191"/>
      <c r="I30" s="191"/>
    </row>
    <row r="31" spans="1:9" ht="15" x14ac:dyDescent="0.3">
      <c r="A31" s="21"/>
      <c r="B31" s="21"/>
      <c r="C31" s="374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80"/>
      <c r="E32" s="480"/>
      <c r="G32" s="194"/>
      <c r="H32" s="375"/>
    </row>
    <row r="33" spans="3:8" ht="15" x14ac:dyDescent="0.3">
      <c r="C33" s="21"/>
      <c r="D33" s="481" t="s">
        <v>263</v>
      </c>
      <c r="E33" s="481"/>
      <c r="G33" s="482" t="s">
        <v>488</v>
      </c>
      <c r="H33" s="482"/>
    </row>
    <row r="34" spans="3:8" ht="15" x14ac:dyDescent="0.3">
      <c r="C34" s="21"/>
      <c r="D34" s="21"/>
      <c r="E34" s="21"/>
      <c r="G34" s="483"/>
      <c r="H34" s="483"/>
    </row>
    <row r="35" spans="3:8" ht="15" x14ac:dyDescent="0.3">
      <c r="C35" s="21"/>
      <c r="D35" s="484" t="s">
        <v>139</v>
      </c>
      <c r="E35" s="484"/>
      <c r="G35" s="483"/>
      <c r="H35" s="48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10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7" customWidth="1"/>
    <col min="2" max="2" width="14.85546875" style="367" customWidth="1"/>
    <col min="3" max="3" width="21.140625" style="367" customWidth="1"/>
    <col min="4" max="5" width="12.7109375" style="367" customWidth="1"/>
    <col min="6" max="6" width="13.42578125" style="367" bestFit="1" customWidth="1"/>
    <col min="7" max="7" width="15.28515625" style="367" customWidth="1"/>
    <col min="8" max="8" width="23.85546875" style="367" customWidth="1"/>
    <col min="9" max="9" width="12.140625" style="367" bestFit="1" customWidth="1"/>
    <col min="10" max="10" width="19" style="367" customWidth="1"/>
    <col min="11" max="11" width="17.7109375" style="367" customWidth="1"/>
    <col min="12" max="16384" width="9.140625" style="367"/>
  </cols>
  <sheetData>
    <row r="1" spans="1:12" s="195" customFormat="1" ht="15" x14ac:dyDescent="0.2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353" t="s">
        <v>109</v>
      </c>
    </row>
    <row r="2" spans="1:12" s="195" customFormat="1" ht="15" x14ac:dyDescent="0.3">
      <c r="A2" s="146" t="s">
        <v>140</v>
      </c>
      <c r="B2" s="146"/>
      <c r="C2" s="146"/>
      <c r="D2" s="189"/>
      <c r="E2" s="189"/>
      <c r="F2" s="189"/>
      <c r="G2" s="189"/>
      <c r="H2" s="189"/>
      <c r="I2" s="189"/>
      <c r="J2" s="189"/>
      <c r="K2" s="350" t="str">
        <f>'ფორმა N1'!L2</f>
        <v>01.01.20-31.12.20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67"/>
    </row>
    <row r="4" spans="1:12" s="195" customFormat="1" ht="15" x14ac:dyDescent="0.3">
      <c r="A4" s="112" t="s">
        <v>269</v>
      </c>
      <c r="B4" s="112"/>
      <c r="C4" s="112"/>
      <c r="D4" s="112"/>
      <c r="E4" s="112"/>
      <c r="F4" s="362"/>
      <c r="G4" s="190"/>
      <c r="H4" s="189"/>
      <c r="I4" s="189"/>
      <c r="J4" s="189"/>
      <c r="K4" s="189"/>
    </row>
    <row r="5" spans="1:12" ht="15" x14ac:dyDescent="0.3">
      <c r="A5" s="363" t="str">
        <f>'ფორმა N1'!A5</f>
        <v>საქართველოს კონსერვატიული პარტია</v>
      </c>
      <c r="B5" s="363"/>
      <c r="C5" s="363"/>
      <c r="D5" s="364"/>
      <c r="E5" s="364"/>
      <c r="F5" s="364"/>
      <c r="G5" s="365"/>
      <c r="H5" s="366"/>
      <c r="I5" s="366"/>
      <c r="J5" s="366"/>
      <c r="K5" s="365"/>
    </row>
    <row r="6" spans="1:12" s="195" customFormat="1" ht="13.5" x14ac:dyDescent="0.2">
      <c r="A6" s="140"/>
      <c r="B6" s="140"/>
      <c r="C6" s="140"/>
      <c r="D6" s="368"/>
      <c r="E6" s="368"/>
      <c r="F6" s="368"/>
      <c r="G6" s="189"/>
      <c r="H6" s="189"/>
      <c r="I6" s="189"/>
      <c r="J6" s="189"/>
      <c r="K6" s="189"/>
    </row>
    <row r="7" spans="1:12" s="195" customFormat="1" ht="60" x14ac:dyDescent="0.2">
      <c r="A7" s="369" t="s">
        <v>64</v>
      </c>
      <c r="B7" s="369" t="s">
        <v>481</v>
      </c>
      <c r="C7" s="369" t="s">
        <v>243</v>
      </c>
      <c r="D7" s="370" t="s">
        <v>240</v>
      </c>
      <c r="E7" s="370" t="s">
        <v>241</v>
      </c>
      <c r="F7" s="370" t="s">
        <v>340</v>
      </c>
      <c r="G7" s="370" t="s">
        <v>242</v>
      </c>
      <c r="H7" s="370" t="s">
        <v>489</v>
      </c>
      <c r="I7" s="370" t="s">
        <v>239</v>
      </c>
      <c r="J7" s="370" t="s">
        <v>486</v>
      </c>
      <c r="K7" s="370" t="s">
        <v>487</v>
      </c>
    </row>
    <row r="8" spans="1:12" s="195" customFormat="1" ht="15" x14ac:dyDescent="0.2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69">
        <v>9</v>
      </c>
      <c r="J8" s="369">
        <v>10</v>
      </c>
      <c r="K8" s="370">
        <v>11</v>
      </c>
    </row>
    <row r="9" spans="1:12" s="195" customFormat="1" ht="15" x14ac:dyDescent="0.2">
      <c r="A9" s="371">
        <v>1</v>
      </c>
      <c r="B9" s="371"/>
      <c r="C9" s="371"/>
      <c r="D9" s="372"/>
      <c r="E9" s="372"/>
      <c r="F9" s="372"/>
      <c r="G9" s="372"/>
      <c r="H9" s="372"/>
      <c r="I9" s="372"/>
      <c r="J9" s="372"/>
      <c r="K9" s="372"/>
    </row>
    <row r="10" spans="1:12" s="195" customFormat="1" ht="15" x14ac:dyDescent="0.2">
      <c r="A10" s="371">
        <v>2</v>
      </c>
      <c r="B10" s="371"/>
      <c r="C10" s="371"/>
      <c r="D10" s="372"/>
      <c r="E10" s="372"/>
      <c r="F10" s="372"/>
      <c r="G10" s="372"/>
      <c r="H10" s="372"/>
      <c r="I10" s="372"/>
      <c r="J10" s="372"/>
      <c r="K10" s="372"/>
    </row>
    <row r="11" spans="1:12" s="195" customFormat="1" ht="15" x14ac:dyDescent="0.2">
      <c r="A11" s="371">
        <v>3</v>
      </c>
      <c r="B11" s="371"/>
      <c r="C11" s="371"/>
      <c r="D11" s="372"/>
      <c r="E11" s="372"/>
      <c r="F11" s="372"/>
      <c r="G11" s="372"/>
      <c r="H11" s="372"/>
      <c r="I11" s="372"/>
      <c r="J11" s="372"/>
      <c r="K11" s="372"/>
    </row>
    <row r="12" spans="1:12" s="195" customFormat="1" ht="15" x14ac:dyDescent="0.2">
      <c r="A12" s="371">
        <v>4</v>
      </c>
      <c r="B12" s="371"/>
      <c r="C12" s="371"/>
      <c r="D12" s="372"/>
      <c r="E12" s="372"/>
      <c r="F12" s="372"/>
      <c r="G12" s="372"/>
      <c r="H12" s="372"/>
      <c r="I12" s="372"/>
      <c r="J12" s="372"/>
      <c r="K12" s="372"/>
    </row>
    <row r="13" spans="1:12" s="195" customFormat="1" ht="15" x14ac:dyDescent="0.2">
      <c r="A13" s="371">
        <v>5</v>
      </c>
      <c r="B13" s="371"/>
      <c r="C13" s="371"/>
      <c r="D13" s="372"/>
      <c r="E13" s="372"/>
      <c r="F13" s="372"/>
      <c r="G13" s="372"/>
      <c r="H13" s="372"/>
      <c r="I13" s="372"/>
      <c r="J13" s="372"/>
      <c r="K13" s="372"/>
    </row>
    <row r="14" spans="1:12" s="195" customFormat="1" ht="15" x14ac:dyDescent="0.2">
      <c r="A14" s="371">
        <v>6</v>
      </c>
      <c r="B14" s="371"/>
      <c r="C14" s="371"/>
      <c r="D14" s="372"/>
      <c r="E14" s="372"/>
      <c r="F14" s="372"/>
      <c r="G14" s="372"/>
      <c r="H14" s="372"/>
      <c r="I14" s="372"/>
      <c r="J14" s="372"/>
      <c r="K14" s="372"/>
    </row>
    <row r="15" spans="1:12" s="195" customFormat="1" ht="15" x14ac:dyDescent="0.2">
      <c r="A15" s="371">
        <v>7</v>
      </c>
      <c r="B15" s="371"/>
      <c r="C15" s="371"/>
      <c r="D15" s="372"/>
      <c r="E15" s="372"/>
      <c r="F15" s="372"/>
      <c r="G15" s="372"/>
      <c r="H15" s="372"/>
      <c r="I15" s="372"/>
      <c r="J15" s="372"/>
      <c r="K15" s="372"/>
    </row>
    <row r="16" spans="1:12" s="195" customFormat="1" ht="15" x14ac:dyDescent="0.2">
      <c r="A16" s="371">
        <v>8</v>
      </c>
      <c r="B16" s="371"/>
      <c r="C16" s="371"/>
      <c r="D16" s="372"/>
      <c r="E16" s="372"/>
      <c r="F16" s="372"/>
      <c r="G16" s="372"/>
      <c r="H16" s="372"/>
      <c r="I16" s="372"/>
      <c r="J16" s="372"/>
      <c r="K16" s="372"/>
    </row>
    <row r="17" spans="1:11" s="195" customFormat="1" ht="15" x14ac:dyDescent="0.2">
      <c r="A17" s="371">
        <v>9</v>
      </c>
      <c r="B17" s="371"/>
      <c r="C17" s="371"/>
      <c r="D17" s="372"/>
      <c r="E17" s="372"/>
      <c r="F17" s="372"/>
      <c r="G17" s="372"/>
      <c r="H17" s="372"/>
      <c r="I17" s="372"/>
      <c r="J17" s="372"/>
      <c r="K17" s="372"/>
    </row>
    <row r="18" spans="1:11" s="195" customFormat="1" ht="15" x14ac:dyDescent="0.2">
      <c r="A18" s="371">
        <v>10</v>
      </c>
      <c r="B18" s="371"/>
      <c r="C18" s="371"/>
      <c r="D18" s="372"/>
      <c r="E18" s="372"/>
      <c r="F18" s="372"/>
      <c r="G18" s="372"/>
      <c r="H18" s="372"/>
      <c r="I18" s="372"/>
      <c r="J18" s="372"/>
      <c r="K18" s="372"/>
    </row>
    <row r="19" spans="1:11" s="195" customFormat="1" ht="15" x14ac:dyDescent="0.2">
      <c r="A19" s="371">
        <v>11</v>
      </c>
      <c r="B19" s="371"/>
      <c r="C19" s="371"/>
      <c r="D19" s="372"/>
      <c r="E19" s="372"/>
      <c r="F19" s="372"/>
      <c r="G19" s="372"/>
      <c r="H19" s="372"/>
      <c r="I19" s="372"/>
      <c r="J19" s="372"/>
      <c r="K19" s="372"/>
    </row>
    <row r="20" spans="1:11" s="195" customFormat="1" ht="15" x14ac:dyDescent="0.2">
      <c r="A20" s="371">
        <v>12</v>
      </c>
      <c r="B20" s="371"/>
      <c r="C20" s="371"/>
      <c r="D20" s="372"/>
      <c r="E20" s="372"/>
      <c r="F20" s="372"/>
      <c r="G20" s="372"/>
      <c r="H20" s="372"/>
      <c r="I20" s="372"/>
      <c r="J20" s="372"/>
      <c r="K20" s="372"/>
    </row>
    <row r="21" spans="1:11" s="195" customFormat="1" ht="15" x14ac:dyDescent="0.2">
      <c r="A21" s="371">
        <v>13</v>
      </c>
      <c r="B21" s="371"/>
      <c r="C21" s="371"/>
      <c r="D21" s="372"/>
      <c r="E21" s="372"/>
      <c r="F21" s="372"/>
      <c r="G21" s="372"/>
      <c r="H21" s="372"/>
      <c r="I21" s="372"/>
      <c r="J21" s="372"/>
      <c r="K21" s="372"/>
    </row>
    <row r="22" spans="1:11" s="195" customFormat="1" ht="15" x14ac:dyDescent="0.2">
      <c r="A22" s="371">
        <v>14</v>
      </c>
      <c r="B22" s="371"/>
      <c r="C22" s="371"/>
      <c r="D22" s="372"/>
      <c r="E22" s="372"/>
      <c r="F22" s="372"/>
      <c r="G22" s="372"/>
      <c r="H22" s="372"/>
      <c r="I22" s="372"/>
      <c r="J22" s="372"/>
      <c r="K22" s="372"/>
    </row>
    <row r="23" spans="1:11" s="195" customFormat="1" ht="15" x14ac:dyDescent="0.2">
      <c r="A23" s="371">
        <v>15</v>
      </c>
      <c r="B23" s="371"/>
      <c r="C23" s="371"/>
      <c r="D23" s="372"/>
      <c r="E23" s="372"/>
      <c r="F23" s="372"/>
      <c r="G23" s="372"/>
      <c r="H23" s="372"/>
      <c r="I23" s="372"/>
      <c r="J23" s="372"/>
      <c r="K23" s="372"/>
    </row>
    <row r="24" spans="1:11" s="195" customFormat="1" ht="15" x14ac:dyDescent="0.2">
      <c r="A24" s="371">
        <v>16</v>
      </c>
      <c r="B24" s="371"/>
      <c r="C24" s="371"/>
      <c r="D24" s="372"/>
      <c r="E24" s="372"/>
      <c r="F24" s="372"/>
      <c r="G24" s="372"/>
      <c r="H24" s="372"/>
      <c r="I24" s="372"/>
      <c r="J24" s="372"/>
      <c r="K24" s="372"/>
    </row>
    <row r="25" spans="1:11" s="195" customFormat="1" ht="15" x14ac:dyDescent="0.2">
      <c r="A25" s="371">
        <v>17</v>
      </c>
      <c r="B25" s="371"/>
      <c r="C25" s="371"/>
      <c r="D25" s="372"/>
      <c r="E25" s="372"/>
      <c r="F25" s="372"/>
      <c r="G25" s="372"/>
      <c r="H25" s="372"/>
      <c r="I25" s="372"/>
      <c r="J25" s="372"/>
      <c r="K25" s="372"/>
    </row>
    <row r="26" spans="1:11" s="195" customFormat="1" ht="15" x14ac:dyDescent="0.2">
      <c r="A26" s="371">
        <v>18</v>
      </c>
      <c r="B26" s="371"/>
      <c r="C26" s="371"/>
      <c r="D26" s="372"/>
      <c r="E26" s="372"/>
      <c r="F26" s="372"/>
      <c r="G26" s="372"/>
      <c r="H26" s="372"/>
      <c r="I26" s="372"/>
      <c r="J26" s="372"/>
      <c r="K26" s="372"/>
    </row>
    <row r="27" spans="1:11" s="195" customFormat="1" ht="15" x14ac:dyDescent="0.2">
      <c r="A27" s="371" t="s">
        <v>273</v>
      </c>
      <c r="B27" s="371"/>
      <c r="C27" s="371"/>
      <c r="D27" s="372"/>
      <c r="E27" s="372"/>
      <c r="F27" s="372"/>
      <c r="G27" s="372"/>
      <c r="H27" s="372"/>
      <c r="I27" s="372"/>
      <c r="J27" s="372"/>
      <c r="K27" s="372"/>
    </row>
    <row r="28" spans="1:11" x14ac:dyDescent="0.2">
      <c r="A28" s="376"/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 x14ac:dyDescent="0.2">
      <c r="A29" s="376"/>
      <c r="B29" s="376"/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1" x14ac:dyDescent="0.2">
      <c r="A30" s="377"/>
      <c r="B30" s="377"/>
      <c r="C30" s="377"/>
      <c r="D30" s="376"/>
      <c r="E30" s="376"/>
      <c r="F30" s="376"/>
      <c r="G30" s="376"/>
      <c r="H30" s="376"/>
      <c r="I30" s="376"/>
      <c r="J30" s="376"/>
      <c r="K30" s="376"/>
    </row>
    <row r="31" spans="1:11" ht="15" x14ac:dyDescent="0.3">
      <c r="A31" s="378"/>
      <c r="B31" s="378"/>
      <c r="C31" s="378"/>
      <c r="D31" s="379" t="s">
        <v>107</v>
      </c>
      <c r="E31" s="378"/>
      <c r="F31" s="378"/>
      <c r="G31" s="380"/>
      <c r="H31" s="378"/>
      <c r="I31" s="378"/>
      <c r="J31" s="378"/>
      <c r="K31" s="378"/>
    </row>
    <row r="32" spans="1:11" ht="15" x14ac:dyDescent="0.3">
      <c r="A32" s="378"/>
      <c r="B32" s="378"/>
      <c r="C32" s="378"/>
      <c r="D32" s="378"/>
      <c r="E32" s="381"/>
      <c r="F32" s="378"/>
      <c r="H32" s="381"/>
      <c r="I32" s="381"/>
      <c r="J32" s="382"/>
    </row>
    <row r="33" spans="4:9" ht="15" x14ac:dyDescent="0.3">
      <c r="D33" s="378"/>
      <c r="E33" s="383" t="s">
        <v>263</v>
      </c>
      <c r="F33" s="378"/>
      <c r="H33" s="384" t="s">
        <v>268</v>
      </c>
      <c r="I33" s="384"/>
    </row>
    <row r="34" spans="4:9" ht="15" x14ac:dyDescent="0.3">
      <c r="D34" s="378"/>
      <c r="E34" s="385" t="s">
        <v>139</v>
      </c>
      <c r="F34" s="378"/>
      <c r="H34" s="378" t="s">
        <v>264</v>
      </c>
      <c r="I34" s="378"/>
    </row>
    <row r="35" spans="4:9" ht="15" x14ac:dyDescent="0.3">
      <c r="D35" s="378"/>
      <c r="E35" s="38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5" t="s">
        <v>426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 x14ac:dyDescent="0.3">
      <c r="A2" s="103" t="s">
        <v>140</v>
      </c>
      <c r="B2" s="136"/>
      <c r="C2" s="136"/>
      <c r="D2" s="136"/>
      <c r="E2" s="136"/>
      <c r="F2" s="136"/>
      <c r="G2" s="136"/>
      <c r="H2" s="142"/>
      <c r="I2" s="202" t="s">
        <v>668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204" t="str">
        <f>'ფორმა N1'!A5</f>
        <v>საქართველოს კონსერვატიული პარტია</v>
      </c>
      <c r="B5" s="78"/>
      <c r="C5" s="78"/>
      <c r="D5" s="206"/>
      <c r="E5" s="206"/>
      <c r="F5" s="206"/>
      <c r="G5" s="206"/>
      <c r="H5" s="206"/>
      <c r="I5" s="205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30" x14ac:dyDescent="0.2">
      <c r="A9" s="65">
        <v>1</v>
      </c>
      <c r="B9" s="26" t="s">
        <v>628</v>
      </c>
      <c r="C9" s="26" t="s">
        <v>629</v>
      </c>
      <c r="D9" s="26" t="s">
        <v>630</v>
      </c>
      <c r="E9" s="26">
        <v>68</v>
      </c>
      <c r="F9" s="201">
        <v>800</v>
      </c>
      <c r="G9" s="201">
        <v>60003011539</v>
      </c>
      <c r="H9" s="201" t="s">
        <v>631</v>
      </c>
      <c r="I9" s="26" t="s">
        <v>632</v>
      </c>
    </row>
    <row r="10" spans="1:13" customFormat="1" ht="30" x14ac:dyDescent="0.2">
      <c r="A10" s="65">
        <v>2</v>
      </c>
      <c r="B10" s="26" t="s">
        <v>633</v>
      </c>
      <c r="C10" s="26" t="s">
        <v>629</v>
      </c>
      <c r="D10" s="26" t="s">
        <v>634</v>
      </c>
      <c r="E10" s="26">
        <v>8</v>
      </c>
      <c r="F10" s="201">
        <v>500</v>
      </c>
      <c r="G10" s="201">
        <v>11001030954</v>
      </c>
      <c r="H10" s="201" t="s">
        <v>635</v>
      </c>
      <c r="I10" s="26" t="s">
        <v>636</v>
      </c>
    </row>
    <row r="11" spans="1:13" customFormat="1" ht="30" x14ac:dyDescent="0.2">
      <c r="A11" s="65">
        <v>3</v>
      </c>
      <c r="B11" s="26" t="s">
        <v>637</v>
      </c>
      <c r="C11" s="26" t="s">
        <v>629</v>
      </c>
      <c r="D11" s="26" t="s">
        <v>638</v>
      </c>
      <c r="E11" s="26">
        <v>24.26</v>
      </c>
      <c r="F11" s="201" t="s">
        <v>639</v>
      </c>
      <c r="G11" s="201">
        <v>1008013252</v>
      </c>
      <c r="H11" s="201" t="s">
        <v>640</v>
      </c>
      <c r="I11" s="26" t="s">
        <v>641</v>
      </c>
    </row>
    <row r="12" spans="1:13" customFormat="1" ht="30" x14ac:dyDescent="0.2">
      <c r="A12" s="65">
        <v>4</v>
      </c>
      <c r="B12" s="26" t="s">
        <v>642</v>
      </c>
      <c r="C12" s="26" t="s">
        <v>629</v>
      </c>
      <c r="D12" s="26" t="s">
        <v>643</v>
      </c>
      <c r="E12" s="26">
        <v>77.52</v>
      </c>
      <c r="F12" s="201">
        <v>2000</v>
      </c>
      <c r="G12" s="201">
        <v>61003001079</v>
      </c>
      <c r="H12" s="201" t="s">
        <v>644</v>
      </c>
      <c r="I12" s="26" t="s">
        <v>645</v>
      </c>
    </row>
    <row r="13" spans="1:13" customFormat="1" ht="30" x14ac:dyDescent="0.2">
      <c r="A13" s="65">
        <v>5</v>
      </c>
      <c r="B13" s="26" t="s">
        <v>646</v>
      </c>
      <c r="C13" s="26" t="s">
        <v>629</v>
      </c>
      <c r="D13" s="26" t="s">
        <v>647</v>
      </c>
      <c r="E13" s="26">
        <v>468</v>
      </c>
      <c r="F13" s="201">
        <v>500</v>
      </c>
      <c r="G13" s="201">
        <v>19001020332</v>
      </c>
      <c r="H13" s="201" t="s">
        <v>648</v>
      </c>
      <c r="I13" s="26" t="s">
        <v>649</v>
      </c>
    </row>
    <row r="14" spans="1:13" customFormat="1" ht="30" x14ac:dyDescent="0.2">
      <c r="A14" s="65">
        <v>6</v>
      </c>
      <c r="B14" s="26" t="s">
        <v>650</v>
      </c>
      <c r="C14" s="26" t="s">
        <v>629</v>
      </c>
      <c r="D14" s="26" t="s">
        <v>651</v>
      </c>
      <c r="E14" s="26">
        <v>23.34</v>
      </c>
      <c r="F14" s="201">
        <v>500</v>
      </c>
      <c r="G14" s="201">
        <v>42001005619</v>
      </c>
      <c r="H14" s="201" t="s">
        <v>652</v>
      </c>
      <c r="I14" s="26" t="s">
        <v>653</v>
      </c>
    </row>
    <row r="15" spans="1:13" customFormat="1" ht="30" x14ac:dyDescent="0.2">
      <c r="A15" s="65">
        <v>7</v>
      </c>
      <c r="B15" s="26" t="s">
        <v>654</v>
      </c>
      <c r="C15" s="26" t="s">
        <v>629</v>
      </c>
      <c r="D15" s="26" t="s">
        <v>655</v>
      </c>
      <c r="E15" s="26">
        <v>20</v>
      </c>
      <c r="F15" s="201"/>
      <c r="G15" s="201"/>
      <c r="H15" s="201" t="s">
        <v>656</v>
      </c>
      <c r="I15" s="26" t="s">
        <v>657</v>
      </c>
    </row>
    <row r="16" spans="1:13" customFormat="1" ht="15" x14ac:dyDescent="0.2">
      <c r="A16" s="65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 x14ac:dyDescent="0.2">
      <c r="A27" s="65" t="s">
        <v>273</v>
      </c>
      <c r="B27" s="26"/>
      <c r="C27" s="26"/>
      <c r="D27" s="26"/>
      <c r="E27" s="26"/>
      <c r="F27" s="201"/>
      <c r="G27" s="201"/>
      <c r="H27" s="201"/>
      <c r="I27" s="26"/>
    </row>
    <row r="28" spans="1:9" x14ac:dyDescent="0.2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x14ac:dyDescent="0.2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x14ac:dyDescent="0.2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 x14ac:dyDescent="0.3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5" x14ac:dyDescent="0.3">
      <c r="A32" s="179"/>
      <c r="B32" s="179"/>
      <c r="C32" s="183"/>
      <c r="D32" s="179"/>
      <c r="F32" s="183"/>
      <c r="G32" s="214"/>
    </row>
    <row r="33" spans="2:6" ht="15" x14ac:dyDescent="0.3">
      <c r="B33" s="179"/>
      <c r="C33" s="185" t="s">
        <v>263</v>
      </c>
      <c r="D33" s="179"/>
      <c r="F33" s="186" t="s">
        <v>268</v>
      </c>
    </row>
    <row r="34" spans="2:6" ht="15" x14ac:dyDescent="0.3">
      <c r="B34" s="179"/>
      <c r="C34" s="187" t="s">
        <v>139</v>
      </c>
      <c r="D34" s="179"/>
      <c r="F34" s="179" t="s">
        <v>264</v>
      </c>
    </row>
    <row r="35" spans="2:6" ht="15" x14ac:dyDescent="0.3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4" zoomScale="80" zoomScaleNormal="100" zoomScaleSheetLayoutView="80" workbookViewId="0">
      <selection activeCell="K12" sqref="K12"/>
    </sheetView>
  </sheetViews>
  <sheetFormatPr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2" t="s">
        <v>385</v>
      </c>
      <c r="B1" s="74"/>
      <c r="C1" s="74"/>
      <c r="D1" s="74"/>
      <c r="E1" s="74"/>
      <c r="F1" s="74"/>
      <c r="G1" s="74"/>
      <c r="H1" s="74"/>
      <c r="I1" s="158" t="s">
        <v>198</v>
      </c>
      <c r="J1" s="159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160" t="str">
        <f>'ფორმა N1'!L2</f>
        <v>01.01.20-31.12.20</v>
      </c>
      <c r="J2" s="159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9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4" t="str">
        <f>'ფორმა N1'!A5</f>
        <v>საქართველოს კონსერვატიული პარტია</v>
      </c>
      <c r="B5" s="204"/>
      <c r="C5" s="204"/>
      <c r="D5" s="204"/>
      <c r="E5" s="204"/>
      <c r="F5" s="204"/>
      <c r="G5" s="204"/>
      <c r="H5" s="204"/>
      <c r="I5" s="204"/>
      <c r="J5" s="186"/>
    </row>
    <row r="6" spans="1:10" x14ac:dyDescent="0.3">
      <c r="A6" s="75"/>
      <c r="B6" s="74" t="s">
        <v>669</v>
      </c>
      <c r="C6" s="74"/>
      <c r="D6" s="74"/>
      <c r="E6" s="74"/>
      <c r="F6" s="74"/>
      <c r="G6" s="74"/>
      <c r="H6" s="74"/>
      <c r="I6" s="74" t="s">
        <v>670</v>
      </c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61" t="s">
        <v>64</v>
      </c>
      <c r="B8" s="343" t="s">
        <v>363</v>
      </c>
      <c r="C8" s="344" t="s">
        <v>404</v>
      </c>
      <c r="D8" s="344" t="s">
        <v>405</v>
      </c>
      <c r="E8" s="344" t="s">
        <v>364</v>
      </c>
      <c r="F8" s="344" t="s">
        <v>377</v>
      </c>
      <c r="G8" s="344" t="s">
        <v>378</v>
      </c>
      <c r="H8" s="344" t="s">
        <v>409</v>
      </c>
      <c r="I8" s="162" t="s">
        <v>379</v>
      </c>
      <c r="J8" s="103"/>
    </row>
    <row r="9" spans="1:10" ht="30" x14ac:dyDescent="0.3">
      <c r="A9" s="164">
        <v>30</v>
      </c>
      <c r="B9" s="192">
        <v>41137</v>
      </c>
      <c r="C9" s="169" t="s">
        <v>658</v>
      </c>
      <c r="D9" s="169"/>
      <c r="E9" s="168" t="s">
        <v>659</v>
      </c>
      <c r="F9" s="168">
        <v>41368.32</v>
      </c>
      <c r="G9" s="168"/>
      <c r="H9" s="168"/>
      <c r="I9" s="168">
        <v>41368.32</v>
      </c>
      <c r="J9" s="103"/>
    </row>
    <row r="10" spans="1:10" x14ac:dyDescent="0.3">
      <c r="A10" s="164">
        <v>31</v>
      </c>
      <c r="B10" s="192">
        <v>41142</v>
      </c>
      <c r="C10" s="169" t="s">
        <v>660</v>
      </c>
      <c r="D10" s="169"/>
      <c r="E10" s="168" t="s">
        <v>661</v>
      </c>
      <c r="F10" s="168">
        <v>13476.7</v>
      </c>
      <c r="G10" s="168"/>
      <c r="H10" s="168"/>
      <c r="I10" s="168">
        <v>13476.7</v>
      </c>
      <c r="J10" s="103"/>
    </row>
    <row r="11" spans="1:10" ht="30" x14ac:dyDescent="0.3">
      <c r="A11" s="164">
        <v>32</v>
      </c>
      <c r="B11" s="192">
        <v>41146</v>
      </c>
      <c r="C11" s="169" t="s">
        <v>662</v>
      </c>
      <c r="D11" s="169"/>
      <c r="E11" s="168" t="s">
        <v>661</v>
      </c>
      <c r="F11" s="168">
        <v>10546.17</v>
      </c>
      <c r="G11" s="168"/>
      <c r="H11" s="168"/>
      <c r="I11" s="168">
        <v>10546.17</v>
      </c>
      <c r="J11" s="103"/>
    </row>
    <row r="12" spans="1:10" x14ac:dyDescent="0.3">
      <c r="A12" s="164">
        <v>33</v>
      </c>
      <c r="B12" s="192">
        <v>41556</v>
      </c>
      <c r="C12" s="169" t="s">
        <v>663</v>
      </c>
      <c r="D12" s="169">
        <v>48001017476</v>
      </c>
      <c r="E12" s="168" t="s">
        <v>664</v>
      </c>
      <c r="F12" s="168">
        <v>20</v>
      </c>
      <c r="G12" s="168"/>
      <c r="H12" s="168"/>
      <c r="I12" s="168">
        <v>20</v>
      </c>
      <c r="J12" s="103"/>
    </row>
    <row r="13" spans="1:10" x14ac:dyDescent="0.3">
      <c r="A13" s="164">
        <v>34</v>
      </c>
      <c r="B13" s="192">
        <v>41244</v>
      </c>
      <c r="C13" s="169" t="s">
        <v>665</v>
      </c>
      <c r="D13" s="169" t="s">
        <v>666</v>
      </c>
      <c r="E13" s="168" t="s">
        <v>667</v>
      </c>
      <c r="F13" s="168">
        <v>7855</v>
      </c>
      <c r="G13" s="168"/>
      <c r="H13" s="168"/>
      <c r="I13" s="168">
        <v>7855</v>
      </c>
      <c r="J13" s="103"/>
    </row>
    <row r="14" spans="1:10" x14ac:dyDescent="0.3">
      <c r="A14" s="164">
        <v>35</v>
      </c>
      <c r="B14" s="192"/>
      <c r="C14" s="169"/>
      <c r="D14" s="169"/>
      <c r="E14" s="168"/>
      <c r="F14" s="168"/>
      <c r="G14" s="168"/>
      <c r="H14" s="168"/>
      <c r="I14" s="168"/>
      <c r="J14" s="103"/>
    </row>
    <row r="15" spans="1:10" x14ac:dyDescent="0.3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3"/>
    </row>
    <row r="16" spans="1:10" x14ac:dyDescent="0.3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3"/>
    </row>
    <row r="17" spans="1:10" x14ac:dyDescent="0.3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3"/>
    </row>
    <row r="18" spans="1:10" x14ac:dyDescent="0.3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3"/>
    </row>
    <row r="19" spans="1:10" x14ac:dyDescent="0.3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3"/>
    </row>
    <row r="20" spans="1:10" x14ac:dyDescent="0.3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3"/>
    </row>
    <row r="21" spans="1:10" x14ac:dyDescent="0.3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3"/>
    </row>
    <row r="22" spans="1:10" x14ac:dyDescent="0.3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3"/>
    </row>
    <row r="23" spans="1:10" x14ac:dyDescent="0.3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3"/>
    </row>
    <row r="24" spans="1:10" x14ac:dyDescent="0.3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3"/>
    </row>
    <row r="25" spans="1:10" x14ac:dyDescent="0.3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3"/>
    </row>
    <row r="26" spans="1:10" x14ac:dyDescent="0.3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3"/>
    </row>
    <row r="27" spans="1:10" x14ac:dyDescent="0.3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3"/>
    </row>
    <row r="28" spans="1:10" x14ac:dyDescent="0.3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3"/>
    </row>
    <row r="29" spans="1:10" x14ac:dyDescent="0.3">
      <c r="A29" s="164">
        <v>21</v>
      </c>
      <c r="B29" s="192"/>
      <c r="C29" s="172"/>
      <c r="D29" s="172"/>
      <c r="E29" s="171"/>
      <c r="F29" s="171"/>
      <c r="G29" s="171"/>
      <c r="H29" s="246"/>
      <c r="I29" s="168"/>
      <c r="J29" s="103"/>
    </row>
    <row r="30" spans="1:10" x14ac:dyDescent="0.3">
      <c r="A30" s="164">
        <v>22</v>
      </c>
      <c r="B30" s="192"/>
      <c r="C30" s="172"/>
      <c r="D30" s="172"/>
      <c r="E30" s="171"/>
      <c r="F30" s="171"/>
      <c r="G30" s="171"/>
      <c r="H30" s="246"/>
      <c r="I30" s="168"/>
      <c r="J30" s="103"/>
    </row>
    <row r="31" spans="1:10" x14ac:dyDescent="0.3">
      <c r="A31" s="164">
        <v>23</v>
      </c>
      <c r="B31" s="192"/>
      <c r="C31" s="172"/>
      <c r="D31" s="172"/>
      <c r="E31" s="171"/>
      <c r="F31" s="171"/>
      <c r="G31" s="171"/>
      <c r="H31" s="246"/>
      <c r="I31" s="168"/>
      <c r="J31" s="103"/>
    </row>
    <row r="32" spans="1:10" x14ac:dyDescent="0.3">
      <c r="A32" s="164">
        <v>24</v>
      </c>
      <c r="B32" s="192"/>
      <c r="C32" s="172"/>
      <c r="D32" s="172"/>
      <c r="E32" s="171"/>
      <c r="F32" s="171"/>
      <c r="G32" s="171"/>
      <c r="H32" s="246"/>
      <c r="I32" s="168"/>
      <c r="J32" s="103"/>
    </row>
    <row r="33" spans="1:12" x14ac:dyDescent="0.3">
      <c r="A33" s="164">
        <v>25</v>
      </c>
      <c r="B33" s="192"/>
      <c r="C33" s="172"/>
      <c r="D33" s="172"/>
      <c r="E33" s="171"/>
      <c r="F33" s="171"/>
      <c r="G33" s="171"/>
      <c r="H33" s="246"/>
      <c r="I33" s="168"/>
      <c r="J33" s="103"/>
    </row>
    <row r="34" spans="1:12" x14ac:dyDescent="0.3">
      <c r="A34" s="164">
        <v>26</v>
      </c>
      <c r="B34" s="192"/>
      <c r="C34" s="172"/>
      <c r="D34" s="172"/>
      <c r="E34" s="171"/>
      <c r="F34" s="171"/>
      <c r="G34" s="171"/>
      <c r="H34" s="246"/>
      <c r="I34" s="168"/>
      <c r="J34" s="103"/>
    </row>
    <row r="35" spans="1:12" x14ac:dyDescent="0.3">
      <c r="A35" s="164">
        <v>27</v>
      </c>
      <c r="B35" s="192"/>
      <c r="C35" s="172"/>
      <c r="D35" s="172"/>
      <c r="E35" s="171"/>
      <c r="F35" s="171"/>
      <c r="G35" s="171"/>
      <c r="H35" s="246"/>
      <c r="I35" s="168"/>
      <c r="J35" s="103"/>
    </row>
    <row r="36" spans="1:12" x14ac:dyDescent="0.3">
      <c r="A36" s="164">
        <v>28</v>
      </c>
      <c r="B36" s="192"/>
      <c r="C36" s="172"/>
      <c r="D36" s="172"/>
      <c r="E36" s="171"/>
      <c r="F36" s="171"/>
      <c r="G36" s="171"/>
      <c r="H36" s="246"/>
      <c r="I36" s="168"/>
      <c r="J36" s="103"/>
    </row>
    <row r="37" spans="1:12" x14ac:dyDescent="0.3">
      <c r="A37" s="164">
        <v>29</v>
      </c>
      <c r="B37" s="192"/>
      <c r="C37" s="172"/>
      <c r="D37" s="172"/>
      <c r="E37" s="171"/>
      <c r="F37" s="171"/>
      <c r="G37" s="171"/>
      <c r="H37" s="246"/>
      <c r="I37" s="168"/>
      <c r="J37" s="103"/>
    </row>
    <row r="38" spans="1:12" x14ac:dyDescent="0.3">
      <c r="A38" s="164" t="s">
        <v>273</v>
      </c>
      <c r="B38" s="192"/>
      <c r="C38" s="172"/>
      <c r="D38" s="172"/>
      <c r="E38" s="171"/>
      <c r="F38" s="171"/>
      <c r="G38" s="247"/>
      <c r="H38" s="256" t="s">
        <v>398</v>
      </c>
      <c r="I38" s="348">
        <f>SUM(I9:I37)</f>
        <v>73266.19</v>
      </c>
      <c r="J38" s="103"/>
    </row>
    <row r="40" spans="1:12" x14ac:dyDescent="0.3">
      <c r="A40" s="179" t="s">
        <v>427</v>
      </c>
    </row>
    <row r="42" spans="1:12" x14ac:dyDescent="0.3">
      <c r="B42" s="181" t="s">
        <v>107</v>
      </c>
      <c r="F42" s="182"/>
    </row>
    <row r="43" spans="1:12" x14ac:dyDescent="0.3">
      <c r="F43" s="180"/>
      <c r="I43" s="180"/>
      <c r="J43" s="180"/>
      <c r="K43" s="180"/>
      <c r="L43" s="180"/>
    </row>
    <row r="44" spans="1:12" x14ac:dyDescent="0.3">
      <c r="C44" s="183"/>
      <c r="F44" s="183"/>
      <c r="G44" s="183"/>
      <c r="H44" s="186"/>
      <c r="I44" s="184"/>
      <c r="J44" s="180"/>
      <c r="K44" s="180"/>
      <c r="L44" s="180"/>
    </row>
    <row r="45" spans="1:12" x14ac:dyDescent="0.3">
      <c r="A45" s="180"/>
      <c r="C45" s="185" t="s">
        <v>263</v>
      </c>
      <c r="F45" s="186" t="s">
        <v>268</v>
      </c>
      <c r="G45" s="185"/>
      <c r="H45" s="185"/>
      <c r="I45" s="184"/>
      <c r="J45" s="180"/>
      <c r="K45" s="180"/>
      <c r="L45" s="180"/>
    </row>
    <row r="46" spans="1:12" x14ac:dyDescent="0.3">
      <c r="A46" s="180"/>
      <c r="C46" s="187" t="s">
        <v>139</v>
      </c>
      <c r="F46" s="179" t="s">
        <v>264</v>
      </c>
      <c r="I46" s="180"/>
      <c r="J46" s="180"/>
      <c r="K46" s="180"/>
      <c r="L46" s="180"/>
    </row>
    <row r="47" spans="1:12" s="180" customFormat="1" x14ac:dyDescent="0.3">
      <c r="B47" s="179"/>
      <c r="C47" s="187"/>
      <c r="G47" s="187"/>
      <c r="H47" s="187"/>
    </row>
    <row r="48" spans="1:12" s="180" customFormat="1" ht="12.75" x14ac:dyDescent="0.2"/>
    <row r="49" s="180" customFormat="1" ht="12.75" x14ac:dyDescent="0.2"/>
    <row r="50" s="180" customFormat="1" ht="12.75" x14ac:dyDescent="0.2"/>
    <row r="51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486" t="s">
        <v>491</v>
      </c>
      <c r="B1" s="486"/>
      <c r="C1" s="353" t="s">
        <v>109</v>
      </c>
    </row>
    <row r="2" spans="1:3" s="6" customFormat="1" ht="15" x14ac:dyDescent="0.3">
      <c r="A2" s="486"/>
      <c r="B2" s="486"/>
      <c r="C2" s="350" t="s">
        <v>670</v>
      </c>
    </row>
    <row r="3" spans="1:3" s="6" customFormat="1" ht="15" x14ac:dyDescent="0.3">
      <c r="A3" s="386" t="s">
        <v>140</v>
      </c>
      <c r="B3" s="351"/>
      <c r="C3" s="352"/>
    </row>
    <row r="4" spans="1:3" s="6" customFormat="1" ht="15" x14ac:dyDescent="0.3">
      <c r="A4" s="112"/>
      <c r="B4" s="351"/>
      <c r="C4" s="352"/>
    </row>
    <row r="5" spans="1:3" s="21" customFormat="1" ht="15" x14ac:dyDescent="0.3">
      <c r="A5" s="487" t="s">
        <v>269</v>
      </c>
      <c r="B5" s="487"/>
      <c r="C5" s="112"/>
    </row>
    <row r="6" spans="1:3" s="21" customFormat="1" ht="15" x14ac:dyDescent="0.3">
      <c r="A6" s="488" t="s">
        <v>669</v>
      </c>
      <c r="B6" s="488"/>
      <c r="C6" s="112"/>
    </row>
    <row r="7" spans="1:3" x14ac:dyDescent="0.2">
      <c r="A7" s="387"/>
      <c r="B7" s="387"/>
      <c r="C7" s="387"/>
    </row>
    <row r="8" spans="1:3" x14ac:dyDescent="0.2">
      <c r="A8" s="387"/>
      <c r="B8" s="387"/>
      <c r="C8" s="387"/>
    </row>
    <row r="9" spans="1:3" ht="30" customHeight="1" x14ac:dyDescent="0.2">
      <c r="A9" s="388" t="s">
        <v>64</v>
      </c>
      <c r="B9" s="388" t="s">
        <v>11</v>
      </c>
      <c r="C9" s="389" t="s">
        <v>9</v>
      </c>
    </row>
    <row r="10" spans="1:3" ht="15" x14ac:dyDescent="0.3">
      <c r="A10" s="390">
        <v>1</v>
      </c>
      <c r="B10" s="391" t="s">
        <v>57</v>
      </c>
      <c r="C10" s="406">
        <f>'ფორმა N4'!D11+'ფორმა N5'!D9+'ფორმა N6'!D10</f>
        <v>66530.509999999995</v>
      </c>
    </row>
    <row r="11" spans="1:3" ht="15" x14ac:dyDescent="0.3">
      <c r="A11" s="393">
        <v>1.1000000000000001</v>
      </c>
      <c r="B11" s="391" t="s">
        <v>492</v>
      </c>
      <c r="C11" s="407">
        <f>'ფორმა N4'!D39+'ფორმა N5'!D37</f>
        <v>6800</v>
      </c>
    </row>
    <row r="12" spans="1:3" ht="15" x14ac:dyDescent="0.3">
      <c r="A12" s="394" t="s">
        <v>30</v>
      </c>
      <c r="B12" s="391" t="s">
        <v>493</v>
      </c>
      <c r="C12" s="407">
        <f>'ფორმა N4'!D40+'ფორმა N5'!D38</f>
        <v>8121</v>
      </c>
    </row>
    <row r="13" spans="1:3" ht="15" x14ac:dyDescent="0.3">
      <c r="A13" s="393">
        <v>1.2</v>
      </c>
      <c r="B13" s="391" t="s">
        <v>58</v>
      </c>
      <c r="C13" s="407">
        <f>'ფორმა N4'!D12+'ფორმა N5'!D10</f>
        <v>300</v>
      </c>
    </row>
    <row r="14" spans="1:3" ht="15" x14ac:dyDescent="0.3">
      <c r="A14" s="393">
        <v>1.3</v>
      </c>
      <c r="B14" s="391" t="s">
        <v>494</v>
      </c>
      <c r="C14" s="407">
        <f>'ფორმა N4'!D17+'ფორმა N5'!D15+'ფორმა N6'!D17</f>
        <v>24200</v>
      </c>
    </row>
    <row r="15" spans="1:3" ht="15" x14ac:dyDescent="0.2">
      <c r="A15" s="485"/>
      <c r="B15" s="485"/>
      <c r="C15" s="485"/>
    </row>
    <row r="16" spans="1:3" ht="30" customHeight="1" x14ac:dyDescent="0.2">
      <c r="A16" s="388" t="s">
        <v>64</v>
      </c>
      <c r="B16" s="388" t="s">
        <v>244</v>
      </c>
      <c r="C16" s="389" t="s">
        <v>67</v>
      </c>
    </row>
    <row r="17" spans="1:4" ht="15" x14ac:dyDescent="0.3">
      <c r="A17" s="390">
        <v>2</v>
      </c>
      <c r="B17" s="391" t="s">
        <v>495</v>
      </c>
      <c r="C17" s="392">
        <f>'ფორმა N2'!D9+'ფორმა N2'!C26+'ფორმა N3'!D9+'ფორმა N3'!C26</f>
        <v>68091.33</v>
      </c>
    </row>
    <row r="18" spans="1:4" ht="15" x14ac:dyDescent="0.3">
      <c r="A18" s="395">
        <v>2.1</v>
      </c>
      <c r="B18" s="391" t="s">
        <v>496</v>
      </c>
      <c r="C18" s="391">
        <f>'ფორმა N2'!D17+'ფორმა N3'!D17</f>
        <v>0</v>
      </c>
    </row>
    <row r="19" spans="1:4" ht="15" x14ac:dyDescent="0.3">
      <c r="A19" s="395">
        <v>2.2000000000000002</v>
      </c>
      <c r="B19" s="391" t="s">
        <v>497</v>
      </c>
      <c r="C19" s="391">
        <f>'ფორმა N2'!D18+'ფორმა N3'!D18</f>
        <v>0</v>
      </c>
    </row>
    <row r="20" spans="1:4" ht="15" x14ac:dyDescent="0.3">
      <c r="A20" s="395">
        <v>2.2999999999999998</v>
      </c>
      <c r="B20" s="391" t="s">
        <v>498</v>
      </c>
      <c r="C20" s="396">
        <f>SUM(C21:C25)</f>
        <v>43500</v>
      </c>
    </row>
    <row r="21" spans="1:4" ht="15" x14ac:dyDescent="0.3">
      <c r="A21" s="394" t="s">
        <v>499</v>
      </c>
      <c r="B21" s="397" t="s">
        <v>500</v>
      </c>
      <c r="C21" s="391">
        <f>'ფორმა N2'!D13+'ფორმა N3'!D13</f>
        <v>42300</v>
      </c>
    </row>
    <row r="22" spans="1:4" ht="15" x14ac:dyDescent="0.3">
      <c r="A22" s="394" t="s">
        <v>501</v>
      </c>
      <c r="B22" s="397" t="s">
        <v>502</v>
      </c>
      <c r="C22" s="391">
        <f>'ფორმა N2'!C27+'ფორმა N3'!C27</f>
        <v>1200</v>
      </c>
    </row>
    <row r="23" spans="1:4" ht="15" x14ac:dyDescent="0.3">
      <c r="A23" s="394" t="s">
        <v>503</v>
      </c>
      <c r="B23" s="397" t="s">
        <v>504</v>
      </c>
      <c r="C23" s="391">
        <f>'ფორმა N2'!D14+'ფორმა N3'!D14</f>
        <v>0</v>
      </c>
    </row>
    <row r="24" spans="1:4" ht="15" x14ac:dyDescent="0.3">
      <c r="A24" s="394" t="s">
        <v>505</v>
      </c>
      <c r="B24" s="397" t="s">
        <v>506</v>
      </c>
      <c r="C24" s="391">
        <f>'ფორმა N2'!C31+'ფორმა N3'!C31</f>
        <v>0</v>
      </c>
    </row>
    <row r="25" spans="1:4" ht="15" x14ac:dyDescent="0.3">
      <c r="A25" s="394" t="s">
        <v>507</v>
      </c>
      <c r="B25" s="397" t="s">
        <v>508</v>
      </c>
      <c r="C25" s="391">
        <f>'ფორმა N2'!D11+'ფორმა N3'!D11</f>
        <v>0</v>
      </c>
    </row>
    <row r="26" spans="1:4" ht="15" x14ac:dyDescent="0.3">
      <c r="A26" s="404"/>
      <c r="B26" s="403"/>
      <c r="C26" s="402"/>
    </row>
    <row r="27" spans="1:4" ht="15" x14ac:dyDescent="0.3">
      <c r="A27" s="404"/>
      <c r="B27" s="403"/>
      <c r="C27" s="402"/>
    </row>
    <row r="28" spans="1:4" ht="15" x14ac:dyDescent="0.3">
      <c r="A28" s="21"/>
      <c r="B28" s="21"/>
      <c r="C28" s="21"/>
      <c r="D28" s="401"/>
    </row>
    <row r="29" spans="1:4" ht="15" x14ac:dyDescent="0.3">
      <c r="A29" s="193" t="s">
        <v>107</v>
      </c>
      <c r="B29" s="21"/>
      <c r="C29" s="21"/>
      <c r="D29" s="401"/>
    </row>
    <row r="30" spans="1:4" ht="15" x14ac:dyDescent="0.3">
      <c r="A30" s="21"/>
      <c r="B30" s="21"/>
      <c r="C30" s="21"/>
      <c r="D30" s="401"/>
    </row>
    <row r="31" spans="1:4" ht="15" x14ac:dyDescent="0.3">
      <c r="A31" s="21"/>
      <c r="B31" s="21"/>
      <c r="C31" s="21"/>
      <c r="D31" s="400"/>
    </row>
    <row r="32" spans="1:4" ht="15" x14ac:dyDescent="0.3">
      <c r="B32" s="193" t="s">
        <v>266</v>
      </c>
      <c r="C32" s="21"/>
      <c r="D32" s="400"/>
    </row>
    <row r="33" spans="2:4" ht="15" x14ac:dyDescent="0.3">
      <c r="B33" s="21" t="s">
        <v>265</v>
      </c>
      <c r="C33" s="21"/>
      <c r="D33" s="400"/>
    </row>
    <row r="34" spans="2:4" x14ac:dyDescent="0.2">
      <c r="B34" s="399" t="s">
        <v>139</v>
      </c>
      <c r="D34" s="39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I8" sqref="I8"/>
    </sheetView>
  </sheetViews>
  <sheetFormatPr defaultRowHeight="15" x14ac:dyDescent="0.3"/>
  <cols>
    <col min="1" max="1" width="14.28515625" style="21" bestFit="1" customWidth="1"/>
    <col min="2" max="2" width="80" style="23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267</v>
      </c>
      <c r="B1" s="235"/>
      <c r="C1" s="465" t="s">
        <v>109</v>
      </c>
      <c r="D1" s="465"/>
      <c r="E1" s="111"/>
    </row>
    <row r="2" spans="1:12" s="6" customFormat="1" x14ac:dyDescent="0.3">
      <c r="A2" s="74" t="s">
        <v>140</v>
      </c>
      <c r="B2" s="235"/>
      <c r="C2" s="466" t="str">
        <f>'ფორმა N1'!L2</f>
        <v>01.01.20-31.12.20</v>
      </c>
      <c r="D2" s="467"/>
      <c r="E2" s="111"/>
    </row>
    <row r="3" spans="1:12" s="6" customFormat="1" x14ac:dyDescent="0.3">
      <c r="A3" s="74"/>
      <c r="B3" s="235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6"/>
      <c r="C4" s="74"/>
      <c r="D4" s="74"/>
      <c r="E4" s="106"/>
      <c r="L4" s="6"/>
    </row>
    <row r="5" spans="1:12" s="2" customFormat="1" x14ac:dyDescent="0.3">
      <c r="A5" s="117" t="str">
        <f>'ფორმა N1'!A5</f>
        <v>საქართველოს კონსერვატიული პარტია</v>
      </c>
      <c r="B5" s="237"/>
      <c r="C5" s="59"/>
      <c r="D5" s="59"/>
      <c r="E5" s="106"/>
    </row>
    <row r="6" spans="1:12" s="2" customFormat="1" x14ac:dyDescent="0.3">
      <c r="A6" s="75"/>
      <c r="B6" s="236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22">
        <v>1</v>
      </c>
      <c r="B9" s="222" t="s">
        <v>65</v>
      </c>
      <c r="C9" s="432">
        <f>C10+C12</f>
        <v>27500</v>
      </c>
      <c r="D9" s="83">
        <f>SUM(D10,D26)</f>
        <v>27500</v>
      </c>
      <c r="E9" s="111"/>
    </row>
    <row r="10" spans="1:12" s="7" customFormat="1" x14ac:dyDescent="0.3">
      <c r="A10" s="85">
        <v>1.1000000000000001</v>
      </c>
      <c r="B10" s="85" t="s">
        <v>80</v>
      </c>
      <c r="C10" s="83">
        <f>SUM(C11,C12,C16,C19,C25,C26)</f>
        <v>1200</v>
      </c>
      <c r="D10" s="83">
        <f>SUM(D11,D12,D16,D19,D24,D25)</f>
        <v>26300</v>
      </c>
      <c r="E10" s="111"/>
    </row>
    <row r="11" spans="1:12" s="9" customFormat="1" ht="18" x14ac:dyDescent="0.3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302</v>
      </c>
      <c r="C12" s="431" t="s">
        <v>538</v>
      </c>
      <c r="D12" s="105">
        <v>26300</v>
      </c>
      <c r="E12" s="111"/>
    </row>
    <row r="13" spans="1:12" s="3" customFormat="1" x14ac:dyDescent="0.3">
      <c r="A13" s="95" t="s">
        <v>81</v>
      </c>
      <c r="B13" s="95" t="s">
        <v>305</v>
      </c>
      <c r="C13" s="8">
        <v>26300</v>
      </c>
      <c r="D13" s="8">
        <v>26300</v>
      </c>
      <c r="E13" s="111"/>
    </row>
    <row r="14" spans="1:12" s="3" customFormat="1" x14ac:dyDescent="0.3">
      <c r="A14" s="95" t="s">
        <v>466</v>
      </c>
      <c r="B14" s="95" t="s">
        <v>465</v>
      </c>
      <c r="C14" s="8"/>
      <c r="D14" s="8"/>
      <c r="E14" s="111"/>
    </row>
    <row r="15" spans="1:12" s="3" customFormat="1" x14ac:dyDescent="0.3">
      <c r="A15" s="95" t="s">
        <v>467</v>
      </c>
      <c r="B15" s="95" t="s">
        <v>97</v>
      </c>
      <c r="C15" s="8"/>
      <c r="D15" s="8"/>
      <c r="E15" s="111"/>
    </row>
    <row r="16" spans="1:12" s="3" customForma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84</v>
      </c>
      <c r="B17" s="95" t="s">
        <v>86</v>
      </c>
      <c r="C17" s="8"/>
      <c r="D17" s="8"/>
      <c r="E17" s="111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88</v>
      </c>
      <c r="B20" s="95" t="s">
        <v>89</v>
      </c>
      <c r="C20" s="8"/>
      <c r="D20" s="8"/>
      <c r="E20" s="111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">
      <c r="A23" s="95" t="s">
        <v>94</v>
      </c>
      <c r="B23" s="95" t="s">
        <v>411</v>
      </c>
      <c r="C23" s="8"/>
      <c r="D23" s="8"/>
      <c r="E23" s="111"/>
    </row>
    <row r="24" spans="1:5" s="3" customFormat="1" x14ac:dyDescent="0.3">
      <c r="A24" s="86" t="s">
        <v>95</v>
      </c>
      <c r="B24" s="86" t="s">
        <v>412</v>
      </c>
      <c r="C24" s="248"/>
      <c r="D24" s="8"/>
      <c r="E24" s="111"/>
    </row>
    <row r="25" spans="1:5" s="3" customFormat="1" x14ac:dyDescent="0.3">
      <c r="A25" s="86" t="s">
        <v>246</v>
      </c>
      <c r="B25" s="86" t="s">
        <v>418</v>
      </c>
      <c r="C25" s="8"/>
      <c r="D25" s="8"/>
      <c r="E25" s="111"/>
    </row>
    <row r="26" spans="1:5" x14ac:dyDescent="0.3">
      <c r="A26" s="85">
        <v>1.2</v>
      </c>
      <c r="B26" s="85" t="s">
        <v>96</v>
      </c>
      <c r="C26" s="83">
        <f>SUM(C27,C35)</f>
        <v>1200</v>
      </c>
      <c r="D26" s="83">
        <f>SUM(D27,D35)</f>
        <v>1200</v>
      </c>
      <c r="E26" s="111"/>
    </row>
    <row r="27" spans="1:5" x14ac:dyDescent="0.3">
      <c r="A27" s="86" t="s">
        <v>32</v>
      </c>
      <c r="B27" s="86" t="s">
        <v>305</v>
      </c>
      <c r="C27" s="105">
        <f>SUM(C28:C30)</f>
        <v>1200</v>
      </c>
      <c r="D27" s="105">
        <f>SUM(D28:D30)</f>
        <v>1200</v>
      </c>
      <c r="E27" s="111"/>
    </row>
    <row r="28" spans="1:5" x14ac:dyDescent="0.3">
      <c r="A28" s="230" t="s">
        <v>98</v>
      </c>
      <c r="B28" s="230" t="s">
        <v>303</v>
      </c>
      <c r="C28" s="8">
        <v>200</v>
      </c>
      <c r="D28" s="8">
        <v>200</v>
      </c>
      <c r="E28" s="111"/>
    </row>
    <row r="29" spans="1:5" x14ac:dyDescent="0.3">
      <c r="A29" s="230" t="s">
        <v>99</v>
      </c>
      <c r="B29" s="230" t="s">
        <v>306</v>
      </c>
      <c r="C29" s="8"/>
      <c r="D29" s="8"/>
      <c r="E29" s="111"/>
    </row>
    <row r="30" spans="1:5" x14ac:dyDescent="0.3">
      <c r="A30" s="230" t="s">
        <v>420</v>
      </c>
      <c r="B30" s="230" t="s">
        <v>304</v>
      </c>
      <c r="C30" s="8">
        <v>1000</v>
      </c>
      <c r="D30" s="8">
        <v>1000</v>
      </c>
      <c r="E30" s="111"/>
    </row>
    <row r="31" spans="1:5" x14ac:dyDescent="0.3">
      <c r="A31" s="86" t="s">
        <v>33</v>
      </c>
      <c r="B31" s="86" t="s">
        <v>465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30" t="s">
        <v>12</v>
      </c>
      <c r="B32" s="230" t="s">
        <v>468</v>
      </c>
      <c r="C32" s="8"/>
      <c r="D32" s="8"/>
      <c r="E32" s="111"/>
    </row>
    <row r="33" spans="1:9" x14ac:dyDescent="0.3">
      <c r="A33" s="230" t="s">
        <v>13</v>
      </c>
      <c r="B33" s="230" t="s">
        <v>469</v>
      </c>
      <c r="C33" s="8"/>
      <c r="D33" s="8"/>
      <c r="E33" s="111"/>
    </row>
    <row r="34" spans="1:9" x14ac:dyDescent="0.3">
      <c r="A34" s="230" t="s">
        <v>276</v>
      </c>
      <c r="B34" s="230" t="s">
        <v>470</v>
      </c>
      <c r="C34" s="8"/>
      <c r="D34" s="8"/>
      <c r="E34" s="111"/>
    </row>
    <row r="35" spans="1:9" s="23" customFormat="1" x14ac:dyDescent="0.3">
      <c r="A35" s="86" t="s">
        <v>34</v>
      </c>
      <c r="B35" s="244" t="s">
        <v>417</v>
      </c>
      <c r="C35" s="8"/>
      <c r="D35" s="8"/>
    </row>
    <row r="36" spans="1:9" s="2" customFormat="1" x14ac:dyDescent="0.3">
      <c r="A36" s="1"/>
      <c r="B36" s="238"/>
      <c r="E36" s="5"/>
    </row>
    <row r="37" spans="1:9" s="2" customFormat="1" x14ac:dyDescent="0.3">
      <c r="B37" s="23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107</v>
      </c>
      <c r="B40" s="238"/>
      <c r="E40" s="5"/>
    </row>
    <row r="41" spans="1:9" s="2" customFormat="1" x14ac:dyDescent="0.3">
      <c r="B41" s="238"/>
      <c r="E41"/>
      <c r="F41"/>
      <c r="G41"/>
      <c r="H41"/>
      <c r="I41"/>
    </row>
    <row r="42" spans="1:9" s="2" customFormat="1" x14ac:dyDescent="0.3">
      <c r="B42" s="238"/>
      <c r="D42" s="12"/>
      <c r="E42"/>
      <c r="F42"/>
      <c r="G42"/>
      <c r="H42"/>
      <c r="I42"/>
    </row>
    <row r="43" spans="1:9" s="2" customFormat="1" x14ac:dyDescent="0.3">
      <c r="A43"/>
      <c r="B43" s="240" t="s">
        <v>415</v>
      </c>
      <c r="D43" s="12"/>
      <c r="E43"/>
      <c r="F43"/>
      <c r="G43"/>
      <c r="H43"/>
      <c r="I43"/>
    </row>
    <row r="44" spans="1:9" s="2" customFormat="1" x14ac:dyDescent="0.3">
      <c r="A44"/>
      <c r="B44" s="238" t="s">
        <v>265</v>
      </c>
      <c r="D44" s="12"/>
      <c r="E44"/>
      <c r="F44"/>
      <c r="G44"/>
      <c r="H44"/>
      <c r="I44"/>
    </row>
    <row r="45" spans="1:9" customFormat="1" ht="12.75" x14ac:dyDescent="0.2">
      <c r="B45" s="241" t="s">
        <v>139</v>
      </c>
    </row>
    <row r="46" spans="1:9" customFormat="1" ht="12.75" x14ac:dyDescent="0.2">
      <c r="B46" s="24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K44" sqref="K43:L4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474</v>
      </c>
      <c r="B1" s="219"/>
      <c r="C1" s="465" t="s">
        <v>109</v>
      </c>
      <c r="D1" s="465"/>
      <c r="E1" s="89"/>
    </row>
    <row r="2" spans="1:5" s="6" customFormat="1" x14ac:dyDescent="0.3">
      <c r="A2" s="357" t="s">
        <v>476</v>
      </c>
      <c r="B2" s="219"/>
      <c r="C2" s="463" t="str">
        <f>'ფორმა N1'!L2</f>
        <v>01.01.20-31.12.20</v>
      </c>
      <c r="D2" s="464"/>
      <c r="E2" s="89"/>
    </row>
    <row r="3" spans="1:5" s="6" customFormat="1" x14ac:dyDescent="0.3">
      <c r="A3" s="357" t="s">
        <v>475</v>
      </c>
      <c r="B3" s="219"/>
      <c r="C3" s="220"/>
      <c r="D3" s="220"/>
      <c r="E3" s="89"/>
    </row>
    <row r="4" spans="1:5" s="6" customFormat="1" x14ac:dyDescent="0.3">
      <c r="A4" s="74" t="s">
        <v>140</v>
      </c>
      <c r="B4" s="219"/>
      <c r="C4" s="220"/>
      <c r="D4" s="220"/>
      <c r="E4" s="89"/>
    </row>
    <row r="5" spans="1:5" s="6" customFormat="1" x14ac:dyDescent="0.3">
      <c r="A5" s="74"/>
      <c r="B5" s="219"/>
      <c r="C5" s="220"/>
      <c r="D5" s="220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21" t="str">
        <f>'ფორმა N1'!A5</f>
        <v>საქართველოს კონსერვატიული პარტია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9"/>
      <c r="B9" s="219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22">
        <v>1</v>
      </c>
      <c r="B11" s="222" t="s">
        <v>57</v>
      </c>
      <c r="C11" s="434">
        <f>SUM(C12,C16,C56,C59,C60,C61,C79)</f>
        <v>28702.7</v>
      </c>
      <c r="D11" s="80">
        <f>SUM(D12,D16,D56,D59,D60,D61,D67,D75,D76)</f>
        <v>28702.7</v>
      </c>
      <c r="E11" s="223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60" t="s">
        <v>478</v>
      </c>
      <c r="B15" s="361" t="s">
        <v>479</v>
      </c>
      <c r="C15" s="361"/>
      <c r="D15" s="361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28702.7</v>
      </c>
      <c r="D16" s="82">
        <f>SUM(D17,D20,D32,D33,D34,D35,D38,D39,D46:D50,D54,D55)</f>
        <v>28702.7</v>
      </c>
      <c r="E16" s="223"/>
    </row>
    <row r="17" spans="1:6" s="3" customFormat="1" x14ac:dyDescent="0.2">
      <c r="A17" s="86" t="s">
        <v>32</v>
      </c>
      <c r="B17" s="86" t="s">
        <v>1</v>
      </c>
      <c r="C17" s="81">
        <f>SUM(C18:C19)</f>
        <v>16810</v>
      </c>
      <c r="D17" s="81">
        <f>SUM(D18:D19)</f>
        <v>16810</v>
      </c>
      <c r="E17" s="93"/>
    </row>
    <row r="18" spans="1:6" s="3" customFormat="1" x14ac:dyDescent="0.2">
      <c r="A18" s="95" t="s">
        <v>98</v>
      </c>
      <c r="B18" s="95" t="s">
        <v>61</v>
      </c>
      <c r="C18" s="4">
        <v>16810</v>
      </c>
      <c r="D18" s="224">
        <v>16810</v>
      </c>
      <c r="E18" s="93"/>
    </row>
    <row r="19" spans="1:6" s="3" customFormat="1" x14ac:dyDescent="0.2">
      <c r="A19" s="95" t="s">
        <v>99</v>
      </c>
      <c r="B19" s="95" t="s">
        <v>62</v>
      </c>
      <c r="C19" s="4"/>
      <c r="D19" s="224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4763.05</v>
      </c>
      <c r="D20" s="81">
        <f>SUM(D21:D26,D31)</f>
        <v>4763.05</v>
      </c>
      <c r="E20" s="225"/>
      <c r="F20" s="226"/>
    </row>
    <row r="21" spans="1:6" s="229" customFormat="1" ht="30" x14ac:dyDescent="0.2">
      <c r="A21" s="95" t="s">
        <v>12</v>
      </c>
      <c r="B21" s="95" t="s">
        <v>245</v>
      </c>
      <c r="C21" s="227"/>
      <c r="D21" s="38"/>
      <c r="E21" s="228"/>
    </row>
    <row r="22" spans="1:6" s="229" customFormat="1" x14ac:dyDescent="0.2">
      <c r="A22" s="95" t="s">
        <v>13</v>
      </c>
      <c r="B22" s="95" t="s">
        <v>14</v>
      </c>
      <c r="C22" s="227"/>
      <c r="D22" s="39"/>
      <c r="E22" s="228"/>
    </row>
    <row r="23" spans="1:6" s="229" customFormat="1" ht="30" x14ac:dyDescent="0.2">
      <c r="A23" s="95" t="s">
        <v>276</v>
      </c>
      <c r="B23" s="95" t="s">
        <v>22</v>
      </c>
      <c r="C23" s="227"/>
      <c r="D23" s="40"/>
      <c r="E23" s="228"/>
    </row>
    <row r="24" spans="1:6" s="229" customFormat="1" ht="16.5" customHeight="1" x14ac:dyDescent="0.2">
      <c r="A24" s="95" t="s">
        <v>277</v>
      </c>
      <c r="B24" s="95" t="s">
        <v>15</v>
      </c>
      <c r="C24" s="227">
        <v>2124.11</v>
      </c>
      <c r="D24" s="40">
        <v>2124.11</v>
      </c>
      <c r="E24" s="228"/>
    </row>
    <row r="25" spans="1:6" s="229" customFormat="1" ht="16.5" customHeight="1" x14ac:dyDescent="0.2">
      <c r="A25" s="95" t="s">
        <v>278</v>
      </c>
      <c r="B25" s="95" t="s">
        <v>16</v>
      </c>
      <c r="C25" s="227"/>
      <c r="D25" s="40"/>
      <c r="E25" s="228"/>
    </row>
    <row r="26" spans="1:6" s="229" customFormat="1" ht="16.5" customHeight="1" x14ac:dyDescent="0.2">
      <c r="A26" s="95" t="s">
        <v>279</v>
      </c>
      <c r="B26" s="95" t="s">
        <v>17</v>
      </c>
      <c r="C26" s="81">
        <f>SUM(C27:C30)</f>
        <v>2638.94</v>
      </c>
      <c r="D26" s="81">
        <f>SUM(D27:D30)</f>
        <v>2638.94</v>
      </c>
      <c r="E26" s="228"/>
    </row>
    <row r="27" spans="1:6" s="229" customFormat="1" ht="16.5" customHeight="1" x14ac:dyDescent="0.2">
      <c r="A27" s="230" t="s">
        <v>280</v>
      </c>
      <c r="B27" s="230" t="s">
        <v>18</v>
      </c>
      <c r="C27" s="227">
        <v>1614.29</v>
      </c>
      <c r="D27" s="40">
        <v>1614.29</v>
      </c>
      <c r="E27" s="228"/>
    </row>
    <row r="28" spans="1:6" s="229" customFormat="1" ht="16.5" customHeight="1" x14ac:dyDescent="0.2">
      <c r="A28" s="230" t="s">
        <v>281</v>
      </c>
      <c r="B28" s="230" t="s">
        <v>19</v>
      </c>
      <c r="C28" s="227">
        <v>804.65</v>
      </c>
      <c r="D28" s="40">
        <v>804.65</v>
      </c>
      <c r="E28" s="228"/>
    </row>
    <row r="29" spans="1:6" s="229" customFormat="1" ht="16.5" customHeight="1" x14ac:dyDescent="0.2">
      <c r="A29" s="230" t="s">
        <v>282</v>
      </c>
      <c r="B29" s="230" t="s">
        <v>20</v>
      </c>
      <c r="C29" s="227"/>
      <c r="D29" s="40"/>
      <c r="E29" s="228"/>
    </row>
    <row r="30" spans="1:6" s="229" customFormat="1" ht="16.5" customHeight="1" x14ac:dyDescent="0.2">
      <c r="A30" s="230" t="s">
        <v>283</v>
      </c>
      <c r="B30" s="230" t="s">
        <v>23</v>
      </c>
      <c r="C30" s="227">
        <v>220</v>
      </c>
      <c r="D30" s="435">
        <v>220</v>
      </c>
      <c r="E30" s="228"/>
    </row>
    <row r="31" spans="1:6" s="229" customFormat="1" ht="16.5" customHeight="1" x14ac:dyDescent="0.2">
      <c r="A31" s="95" t="s">
        <v>284</v>
      </c>
      <c r="B31" s="95" t="s">
        <v>21</v>
      </c>
      <c r="C31" s="227"/>
      <c r="D31" s="41"/>
      <c r="E31" s="228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24"/>
      <c r="E32" s="225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24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4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285</v>
      </c>
      <c r="B36" s="95" t="s">
        <v>56</v>
      </c>
      <c r="C36" s="4"/>
      <c r="D36" s="224"/>
      <c r="E36" s="93"/>
    </row>
    <row r="37" spans="1:5" s="3" customFormat="1" ht="16.5" customHeight="1" x14ac:dyDescent="0.2">
      <c r="A37" s="95" t="s">
        <v>286</v>
      </c>
      <c r="B37" s="95" t="s">
        <v>55</v>
      </c>
      <c r="C37" s="4"/>
      <c r="D37" s="224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33">
        <v>82.88</v>
      </c>
      <c r="D38" s="436">
        <v>82.88</v>
      </c>
      <c r="E38" s="93"/>
    </row>
    <row r="39" spans="1:5" s="3" customFormat="1" ht="16.5" customHeight="1" x14ac:dyDescent="0.2">
      <c r="A39" s="86" t="s">
        <v>39</v>
      </c>
      <c r="B39" s="86" t="s">
        <v>386</v>
      </c>
      <c r="C39" s="81">
        <f>SUM(C40:C45)</f>
        <v>6800</v>
      </c>
      <c r="D39" s="81">
        <f>SUM(D40:D45)</f>
        <v>6800</v>
      </c>
      <c r="E39" s="93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4"/>
      <c r="E40" s="93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4"/>
      <c r="E41" s="93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4"/>
      <c r="E42" s="93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4"/>
      <c r="E43" s="93"/>
    </row>
    <row r="44" spans="1:5" s="3" customFormat="1" ht="16.5" customHeight="1" x14ac:dyDescent="0.2">
      <c r="A44" s="17" t="s">
        <v>351</v>
      </c>
      <c r="B44" s="17" t="s">
        <v>458</v>
      </c>
      <c r="C44" s="4"/>
      <c r="D44" s="224"/>
      <c r="E44" s="93"/>
    </row>
    <row r="45" spans="1:5" s="3" customFormat="1" ht="16.5" customHeight="1" x14ac:dyDescent="0.2">
      <c r="A45" s="17" t="s">
        <v>459</v>
      </c>
      <c r="B45" s="17" t="s">
        <v>347</v>
      </c>
      <c r="C45" s="4">
        <v>6800</v>
      </c>
      <c r="D45" s="224">
        <v>6800</v>
      </c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24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24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>
        <v>200</v>
      </c>
      <c r="D48" s="224">
        <v>200</v>
      </c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33">
        <v>46.77</v>
      </c>
      <c r="D49" s="436">
        <v>46.77</v>
      </c>
      <c r="E49" s="93"/>
    </row>
    <row r="50" spans="1:6" s="3" customFormat="1" ht="16.5" customHeight="1" x14ac:dyDescent="0.2">
      <c r="A50" s="86" t="s">
        <v>44</v>
      </c>
      <c r="B50" s="86" t="s">
        <v>387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357</v>
      </c>
      <c r="B51" s="95" t="s">
        <v>360</v>
      </c>
      <c r="C51" s="4"/>
      <c r="D51" s="224"/>
      <c r="E51" s="93"/>
    </row>
    <row r="52" spans="1:6" s="3" customFormat="1" ht="16.5" customHeight="1" x14ac:dyDescent="0.2">
      <c r="A52" s="95" t="s">
        <v>358</v>
      </c>
      <c r="B52" s="95" t="s">
        <v>359</v>
      </c>
      <c r="C52" s="4"/>
      <c r="D52" s="224"/>
      <c r="E52" s="93"/>
    </row>
    <row r="53" spans="1:6" s="3" customFormat="1" ht="16.5" customHeight="1" x14ac:dyDescent="0.2">
      <c r="A53" s="95" t="s">
        <v>361</v>
      </c>
      <c r="B53" s="95" t="s">
        <v>362</v>
      </c>
      <c r="C53" s="4"/>
      <c r="D53" s="224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4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24"/>
      <c r="E55" s="225"/>
      <c r="F55" s="226"/>
    </row>
    <row r="56" spans="1:6" s="3" customFormat="1" ht="30" x14ac:dyDescent="0.2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5"/>
      <c r="F56" s="226"/>
    </row>
    <row r="57" spans="1:6" s="3" customFormat="1" ht="30" x14ac:dyDescent="0.2">
      <c r="A57" s="86" t="s">
        <v>50</v>
      </c>
      <c r="B57" s="86" t="s">
        <v>48</v>
      </c>
      <c r="C57" s="4"/>
      <c r="D57" s="224"/>
      <c r="E57" s="225"/>
      <c r="F57" s="226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4"/>
      <c r="E58" s="225"/>
      <c r="F58" s="226"/>
    </row>
    <row r="59" spans="1:6" s="3" customFormat="1" x14ac:dyDescent="0.2">
      <c r="A59" s="85">
        <v>1.4</v>
      </c>
      <c r="B59" s="85" t="s">
        <v>394</v>
      </c>
      <c r="C59" s="4"/>
      <c r="D59" s="224"/>
      <c r="E59" s="225"/>
      <c r="F59" s="226"/>
    </row>
    <row r="60" spans="1:6" s="229" customFormat="1" x14ac:dyDescent="0.2">
      <c r="A60" s="85">
        <v>1.5</v>
      </c>
      <c r="B60" s="85" t="s">
        <v>7</v>
      </c>
      <c r="C60" s="227"/>
      <c r="D60" s="40"/>
      <c r="E60" s="228"/>
    </row>
    <row r="61" spans="1:6" s="229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8"/>
    </row>
    <row r="62" spans="1:6" s="229" customFormat="1" x14ac:dyDescent="0.2">
      <c r="A62" s="86" t="s">
        <v>292</v>
      </c>
      <c r="B62" s="46" t="s">
        <v>52</v>
      </c>
      <c r="C62" s="227"/>
      <c r="D62" s="40"/>
      <c r="E62" s="228"/>
    </row>
    <row r="63" spans="1:6" s="229" customFormat="1" ht="30" x14ac:dyDescent="0.2">
      <c r="A63" s="86" t="s">
        <v>293</v>
      </c>
      <c r="B63" s="46" t="s">
        <v>54</v>
      </c>
      <c r="C63" s="227"/>
      <c r="D63" s="40"/>
      <c r="E63" s="228"/>
    </row>
    <row r="64" spans="1:6" s="229" customFormat="1" x14ac:dyDescent="0.2">
      <c r="A64" s="86" t="s">
        <v>294</v>
      </c>
      <c r="B64" s="46" t="s">
        <v>53</v>
      </c>
      <c r="C64" s="40"/>
      <c r="D64" s="40"/>
      <c r="E64" s="228"/>
    </row>
    <row r="65" spans="1:5" s="229" customFormat="1" x14ac:dyDescent="0.2">
      <c r="A65" s="86" t="s">
        <v>295</v>
      </c>
      <c r="B65" s="46" t="s">
        <v>27</v>
      </c>
      <c r="C65" s="227"/>
      <c r="D65" s="40"/>
      <c r="E65" s="228"/>
    </row>
    <row r="66" spans="1:5" s="229" customFormat="1" x14ac:dyDescent="0.2">
      <c r="A66" s="86" t="s">
        <v>323</v>
      </c>
      <c r="B66" s="46" t="s">
        <v>324</v>
      </c>
      <c r="C66" s="227"/>
      <c r="D66" s="40"/>
      <c r="E66" s="228"/>
    </row>
    <row r="67" spans="1:5" x14ac:dyDescent="0.3">
      <c r="A67" s="222">
        <v>2</v>
      </c>
      <c r="B67" s="222" t="s">
        <v>388</v>
      </c>
      <c r="C67" s="231"/>
      <c r="D67" s="83">
        <f>SUM(D68:D74)</f>
        <v>0</v>
      </c>
      <c r="E67" s="94"/>
    </row>
    <row r="68" spans="1:5" x14ac:dyDescent="0.3">
      <c r="A68" s="96">
        <v>2.1</v>
      </c>
      <c r="B68" s="232" t="s">
        <v>100</v>
      </c>
      <c r="C68" s="233"/>
      <c r="D68" s="22"/>
      <c r="E68" s="94"/>
    </row>
    <row r="69" spans="1:5" x14ac:dyDescent="0.3">
      <c r="A69" s="96">
        <v>2.2000000000000002</v>
      </c>
      <c r="B69" s="232" t="s">
        <v>389</v>
      </c>
      <c r="C69" s="233"/>
      <c r="D69" s="22"/>
      <c r="E69" s="94"/>
    </row>
    <row r="70" spans="1:5" x14ac:dyDescent="0.3">
      <c r="A70" s="96">
        <v>2.2999999999999998</v>
      </c>
      <c r="B70" s="232" t="s">
        <v>104</v>
      </c>
      <c r="C70" s="233"/>
      <c r="D70" s="22"/>
      <c r="E70" s="94"/>
    </row>
    <row r="71" spans="1:5" x14ac:dyDescent="0.3">
      <c r="A71" s="96">
        <v>2.4</v>
      </c>
      <c r="B71" s="232" t="s">
        <v>103</v>
      </c>
      <c r="C71" s="233"/>
      <c r="D71" s="22"/>
      <c r="E71" s="94"/>
    </row>
    <row r="72" spans="1:5" x14ac:dyDescent="0.3">
      <c r="A72" s="96">
        <v>2.5</v>
      </c>
      <c r="B72" s="232" t="s">
        <v>390</v>
      </c>
      <c r="C72" s="233"/>
      <c r="D72" s="22"/>
      <c r="E72" s="94"/>
    </row>
    <row r="73" spans="1:5" x14ac:dyDescent="0.3">
      <c r="A73" s="96">
        <v>2.6</v>
      </c>
      <c r="B73" s="232" t="s">
        <v>101</v>
      </c>
      <c r="C73" s="233"/>
      <c r="D73" s="22"/>
      <c r="E73" s="94"/>
    </row>
    <row r="74" spans="1:5" x14ac:dyDescent="0.3">
      <c r="A74" s="96">
        <v>2.7</v>
      </c>
      <c r="B74" s="232" t="s">
        <v>102</v>
      </c>
      <c r="C74" s="234"/>
      <c r="D74" s="22"/>
      <c r="E74" s="94"/>
    </row>
    <row r="75" spans="1:5" x14ac:dyDescent="0.3">
      <c r="A75" s="222">
        <v>3</v>
      </c>
      <c r="B75" s="222" t="s">
        <v>416</v>
      </c>
      <c r="C75" s="83"/>
      <c r="D75" s="22"/>
      <c r="E75" s="94"/>
    </row>
    <row r="76" spans="1:5" x14ac:dyDescent="0.3">
      <c r="A76" s="222">
        <v>4</v>
      </c>
      <c r="B76" s="222" t="s">
        <v>247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248</v>
      </c>
      <c r="C77" s="233"/>
      <c r="D77" s="8"/>
      <c r="E77" s="94"/>
    </row>
    <row r="78" spans="1:5" x14ac:dyDescent="0.3">
      <c r="A78" s="96">
        <v>4.2</v>
      </c>
      <c r="B78" s="96" t="s">
        <v>249</v>
      </c>
      <c r="C78" s="234"/>
      <c r="D78" s="8"/>
      <c r="E78" s="94"/>
    </row>
    <row r="79" spans="1:5" x14ac:dyDescent="0.3">
      <c r="A79" s="222">
        <v>5</v>
      </c>
      <c r="B79" s="222" t="s">
        <v>274</v>
      </c>
      <c r="C79" s="250"/>
      <c r="D79" s="234"/>
      <c r="E79" s="94"/>
    </row>
    <row r="80" spans="1:5" x14ac:dyDescent="0.3">
      <c r="B80" s="44"/>
    </row>
    <row r="81" spans="1:9" x14ac:dyDescent="0.3">
      <c r="A81" s="468" t="s">
        <v>460</v>
      </c>
      <c r="B81" s="468"/>
      <c r="C81" s="468"/>
      <c r="D81" s="468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313</v>
      </c>
      <c r="B1" s="75"/>
      <c r="C1" s="465" t="s">
        <v>109</v>
      </c>
      <c r="D1" s="465"/>
      <c r="E1" s="89"/>
    </row>
    <row r="2" spans="1:5" s="6" customFormat="1" x14ac:dyDescent="0.3">
      <c r="A2" s="72" t="s">
        <v>314</v>
      </c>
      <c r="B2" s="75"/>
      <c r="C2" s="463" t="str">
        <f>'ფორმა N1'!L2</f>
        <v>01.01.20-31.12.20</v>
      </c>
      <c r="D2" s="463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5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x14ac:dyDescent="0.2">
      <c r="A12" s="85" t="s">
        <v>273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x14ac:dyDescent="0.3">
      <c r="A24" s="97"/>
      <c r="B24" s="97" t="s">
        <v>322</v>
      </c>
      <c r="C24" s="84">
        <f>SUM(C10:C23)</f>
        <v>0</v>
      </c>
      <c r="D24" s="84">
        <f>SUM(D10:D23)</f>
        <v>0</v>
      </c>
      <c r="E24" s="94"/>
    </row>
    <row r="25" spans="1:5" x14ac:dyDescent="0.3">
      <c r="A25" s="44"/>
      <c r="B25" s="44"/>
    </row>
    <row r="26" spans="1:5" x14ac:dyDescent="0.3">
      <c r="A26" s="243" t="s">
        <v>406</v>
      </c>
      <c r="E26" s="5"/>
    </row>
    <row r="27" spans="1:5" x14ac:dyDescent="0.3">
      <c r="A27" s="2" t="s">
        <v>407</v>
      </c>
    </row>
    <row r="28" spans="1:5" x14ac:dyDescent="0.3">
      <c r="A28" s="196" t="s">
        <v>408</v>
      </c>
    </row>
    <row r="29" spans="1:5" x14ac:dyDescent="0.3">
      <c r="A29" s="196"/>
    </row>
    <row r="30" spans="1:5" x14ac:dyDescent="0.3">
      <c r="A30" s="196" t="s">
        <v>337</v>
      </c>
    </row>
    <row r="31" spans="1:5" s="23" customFormat="1" ht="12.75" x14ac:dyDescent="0.2"/>
    <row r="32" spans="1:5" x14ac:dyDescent="0.3">
      <c r="A32" s="67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7"/>
      <c r="B35" s="67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4"/>
      <c r="B37" s="64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391</v>
      </c>
      <c r="B1" s="72"/>
      <c r="C1" s="75"/>
      <c r="D1" s="75"/>
      <c r="E1" s="75"/>
      <c r="F1" s="75"/>
      <c r="G1" s="210"/>
      <c r="H1" s="210"/>
      <c r="I1" s="465" t="s">
        <v>109</v>
      </c>
      <c r="J1" s="465"/>
    </row>
    <row r="2" spans="1:10" ht="15" x14ac:dyDescent="0.3">
      <c r="A2" s="74" t="s">
        <v>140</v>
      </c>
      <c r="B2" s="72"/>
      <c r="C2" s="75"/>
      <c r="D2" s="75"/>
      <c r="E2" s="75"/>
      <c r="F2" s="75"/>
      <c r="G2" s="210"/>
      <c r="H2" s="210"/>
      <c r="I2" s="463" t="str">
        <f>'ფორმა N1'!L2</f>
        <v>01.01.20-31.12.20</v>
      </c>
      <c r="J2" s="463"/>
    </row>
    <row r="3" spans="1:10" ht="15" x14ac:dyDescent="0.3">
      <c r="A3" s="74"/>
      <c r="B3" s="74"/>
      <c r="C3" s="72"/>
      <c r="D3" s="72"/>
      <c r="E3" s="72"/>
      <c r="F3" s="72"/>
      <c r="G3" s="157"/>
      <c r="H3" s="157"/>
      <c r="I3" s="210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156"/>
      <c r="B7" s="156"/>
      <c r="C7" s="156"/>
      <c r="D7" s="203"/>
      <c r="E7" s="156"/>
      <c r="F7" s="156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3" t="s">
        <v>334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13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421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11"/>
      <c r="B26" s="211"/>
      <c r="C26" s="211"/>
      <c r="D26" s="211"/>
      <c r="E26" s="211"/>
      <c r="F26" s="211"/>
      <c r="G26" s="211"/>
      <c r="H26" s="179"/>
      <c r="I26" s="179"/>
    </row>
    <row r="27" spans="1:9" ht="15" x14ac:dyDescent="0.3">
      <c r="A27" s="212" t="s">
        <v>410</v>
      </c>
      <c r="B27" s="212"/>
      <c r="C27" s="211"/>
      <c r="D27" s="211"/>
      <c r="E27" s="211"/>
      <c r="F27" s="211"/>
      <c r="G27" s="211"/>
      <c r="H27" s="179"/>
      <c r="I27" s="179"/>
    </row>
    <row r="28" spans="1:9" ht="15" x14ac:dyDescent="0.3">
      <c r="A28" s="212"/>
      <c r="B28" s="212"/>
      <c r="C28" s="211"/>
      <c r="D28" s="211"/>
      <c r="E28" s="211"/>
      <c r="F28" s="211"/>
      <c r="G28" s="211"/>
      <c r="H28" s="179"/>
      <c r="I28" s="179"/>
    </row>
    <row r="29" spans="1:9" x14ac:dyDescent="0.2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ht="15" x14ac:dyDescent="0.3">
      <c r="A30" s="185" t="s">
        <v>107</v>
      </c>
      <c r="B30" s="185"/>
      <c r="C30" s="179"/>
      <c r="D30" s="179"/>
      <c r="E30" s="179"/>
      <c r="F30" s="179"/>
      <c r="G30" s="179"/>
      <c r="H30" s="179"/>
      <c r="I30" s="179"/>
    </row>
    <row r="31" spans="1:9" ht="15" x14ac:dyDescent="0.3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5" x14ac:dyDescent="0.3">
      <c r="A32" s="179"/>
      <c r="B32" s="179"/>
      <c r="C32" s="179"/>
      <c r="D32" s="179"/>
      <c r="E32" s="183"/>
      <c r="F32" s="183"/>
      <c r="G32" s="183"/>
      <c r="H32" s="179"/>
      <c r="I32" s="179"/>
    </row>
    <row r="33" spans="1:9" ht="15" x14ac:dyDescent="0.3">
      <c r="A33" s="185"/>
      <c r="B33" s="185"/>
      <c r="C33" s="185" t="s">
        <v>375</v>
      </c>
      <c r="D33" s="185"/>
      <c r="E33" s="185"/>
      <c r="F33" s="185"/>
      <c r="G33" s="185"/>
      <c r="H33" s="179"/>
      <c r="I33" s="179"/>
    </row>
    <row r="34" spans="1:9" ht="15" x14ac:dyDescent="0.3">
      <c r="A34" s="179"/>
      <c r="B34" s="179"/>
      <c r="C34" s="179" t="s">
        <v>374</v>
      </c>
      <c r="D34" s="179"/>
      <c r="E34" s="179"/>
      <c r="F34" s="179"/>
      <c r="G34" s="179"/>
      <c r="H34" s="179"/>
      <c r="I34" s="179"/>
    </row>
    <row r="35" spans="1:9" x14ac:dyDescent="0.2">
      <c r="A35" s="187"/>
      <c r="B35" s="187"/>
      <c r="C35" s="187" t="s">
        <v>139</v>
      </c>
      <c r="D35" s="187"/>
      <c r="E35" s="187"/>
      <c r="F35" s="187"/>
      <c r="G35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6" zoomScale="80" zoomScaleNormal="100" zoomScaleSheetLayoutView="80" workbookViewId="0">
      <selection activeCell="N15" sqref="N1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352</v>
      </c>
      <c r="B1" s="75"/>
      <c r="C1" s="75"/>
      <c r="D1" s="75"/>
      <c r="E1" s="75"/>
      <c r="F1" s="75"/>
      <c r="G1" s="465" t="s">
        <v>109</v>
      </c>
      <c r="H1" s="465"/>
      <c r="I1" s="337"/>
    </row>
    <row r="2" spans="1:9" ht="15" x14ac:dyDescent="0.3">
      <c r="A2" s="74" t="s">
        <v>140</v>
      </c>
      <c r="B2" s="75"/>
      <c r="C2" s="75"/>
      <c r="D2" s="75"/>
      <c r="E2" s="75"/>
      <c r="F2" s="75"/>
      <c r="G2" s="463" t="str">
        <f>'ფორმა N1'!L2</f>
        <v>01.01.20-31.12.20</v>
      </c>
      <c r="H2" s="463"/>
      <c r="I2" s="74"/>
    </row>
    <row r="3" spans="1:9" ht="15" x14ac:dyDescent="0.3">
      <c r="A3" s="74"/>
      <c r="B3" s="74"/>
      <c r="C3" s="74"/>
      <c r="D3" s="74"/>
      <c r="E3" s="74"/>
      <c r="F3" s="74"/>
      <c r="G3" s="157"/>
      <c r="H3" s="157"/>
      <c r="I3" s="337"/>
    </row>
    <row r="4" spans="1:9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337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3">
      <c r="A7" s="156"/>
      <c r="B7" s="156"/>
      <c r="C7" s="245"/>
      <c r="D7" s="156"/>
      <c r="E7" s="156"/>
      <c r="F7" s="156"/>
      <c r="G7" s="76"/>
      <c r="H7" s="76"/>
      <c r="I7" s="74"/>
    </row>
    <row r="8" spans="1:9" ht="45" x14ac:dyDescent="0.2">
      <c r="A8" s="333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45" x14ac:dyDescent="0.2">
      <c r="A9" s="334"/>
      <c r="B9" s="335" t="s">
        <v>539</v>
      </c>
      <c r="C9" s="96" t="s">
        <v>540</v>
      </c>
      <c r="D9" s="96">
        <v>1023002811</v>
      </c>
      <c r="E9" s="96" t="s">
        <v>541</v>
      </c>
      <c r="F9" s="96" t="s">
        <v>542</v>
      </c>
      <c r="G9" s="96">
        <v>40</v>
      </c>
      <c r="H9" s="4">
        <v>6200</v>
      </c>
      <c r="I9" s="4">
        <v>6200</v>
      </c>
    </row>
    <row r="10" spans="1:9" ht="45" x14ac:dyDescent="0.2">
      <c r="A10" s="334"/>
      <c r="B10" s="335" t="s">
        <v>543</v>
      </c>
      <c r="C10" s="96" t="s">
        <v>544</v>
      </c>
      <c r="D10" s="96">
        <v>42001004885</v>
      </c>
      <c r="E10" s="96" t="s">
        <v>541</v>
      </c>
      <c r="F10" s="96" t="s">
        <v>542</v>
      </c>
      <c r="G10" s="96">
        <v>40</v>
      </c>
      <c r="H10" s="4">
        <v>6000</v>
      </c>
      <c r="I10" s="4">
        <v>6000</v>
      </c>
    </row>
    <row r="11" spans="1:9" ht="45" x14ac:dyDescent="0.2">
      <c r="A11" s="334"/>
      <c r="B11" s="335" t="s">
        <v>545</v>
      </c>
      <c r="C11" s="85" t="s">
        <v>546</v>
      </c>
      <c r="D11" s="85">
        <v>1024025687</v>
      </c>
      <c r="E11" s="96" t="s">
        <v>541</v>
      </c>
      <c r="F11" s="85" t="s">
        <v>547</v>
      </c>
      <c r="G11" s="85">
        <v>3</v>
      </c>
      <c r="H11" s="4">
        <v>490</v>
      </c>
      <c r="I11" s="4">
        <v>490</v>
      </c>
    </row>
    <row r="12" spans="1:9" ht="45" x14ac:dyDescent="0.2">
      <c r="A12" s="334"/>
      <c r="B12" s="335" t="s">
        <v>548</v>
      </c>
      <c r="C12" s="85" t="s">
        <v>549</v>
      </c>
      <c r="D12" s="85">
        <v>1011094631</v>
      </c>
      <c r="E12" s="96" t="s">
        <v>541</v>
      </c>
      <c r="F12" s="85" t="s">
        <v>550</v>
      </c>
      <c r="G12" s="85">
        <v>12</v>
      </c>
      <c r="H12" s="4">
        <v>2080</v>
      </c>
      <c r="I12" s="4">
        <v>2080</v>
      </c>
    </row>
    <row r="13" spans="1:9" ht="45" x14ac:dyDescent="0.2">
      <c r="A13" s="334"/>
      <c r="B13" s="335" t="s">
        <v>551</v>
      </c>
      <c r="C13" s="85" t="s">
        <v>552</v>
      </c>
      <c r="D13" s="85">
        <v>48001017476</v>
      </c>
      <c r="E13" s="96" t="s">
        <v>541</v>
      </c>
      <c r="F13" s="85" t="s">
        <v>550</v>
      </c>
      <c r="G13" s="85">
        <v>4</v>
      </c>
      <c r="H13" s="4">
        <v>1000</v>
      </c>
      <c r="I13" s="4">
        <v>1000</v>
      </c>
    </row>
    <row r="14" spans="1:9" ht="45" x14ac:dyDescent="0.2">
      <c r="A14" s="334"/>
      <c r="B14" s="335" t="s">
        <v>553</v>
      </c>
      <c r="C14" s="85" t="s">
        <v>554</v>
      </c>
      <c r="D14" s="85">
        <v>39001033006</v>
      </c>
      <c r="E14" s="96" t="s">
        <v>541</v>
      </c>
      <c r="F14" s="85" t="s">
        <v>550</v>
      </c>
      <c r="G14" s="85">
        <v>1</v>
      </c>
      <c r="H14" s="4">
        <v>30</v>
      </c>
      <c r="I14" s="4">
        <v>30</v>
      </c>
    </row>
    <row r="15" spans="1:9" ht="45" x14ac:dyDescent="0.2">
      <c r="A15" s="334"/>
      <c r="B15" s="335" t="s">
        <v>555</v>
      </c>
      <c r="C15" s="85" t="s">
        <v>552</v>
      </c>
      <c r="D15" s="85">
        <v>48001017479</v>
      </c>
      <c r="E15" s="96" t="s">
        <v>541</v>
      </c>
      <c r="F15" s="85" t="s">
        <v>550</v>
      </c>
      <c r="G15" s="85">
        <v>3</v>
      </c>
      <c r="H15" s="4">
        <v>210</v>
      </c>
      <c r="I15" s="4">
        <v>210</v>
      </c>
    </row>
    <row r="16" spans="1:9" ht="45" x14ac:dyDescent="0.2">
      <c r="A16" s="334"/>
      <c r="B16" s="335" t="s">
        <v>556</v>
      </c>
      <c r="C16" s="85" t="s">
        <v>557</v>
      </c>
      <c r="D16" s="85">
        <v>37001009126</v>
      </c>
      <c r="E16" s="96" t="s">
        <v>541</v>
      </c>
      <c r="F16" s="85" t="s">
        <v>550</v>
      </c>
      <c r="G16" s="85">
        <v>5</v>
      </c>
      <c r="H16" s="4">
        <v>400</v>
      </c>
      <c r="I16" s="4">
        <v>400</v>
      </c>
    </row>
    <row r="17" spans="1:9" ht="45" x14ac:dyDescent="0.2">
      <c r="A17" s="334"/>
      <c r="B17" s="335" t="s">
        <v>558</v>
      </c>
      <c r="C17" s="85" t="s">
        <v>559</v>
      </c>
      <c r="D17" s="85">
        <v>1005043493</v>
      </c>
      <c r="E17" s="96" t="s">
        <v>541</v>
      </c>
      <c r="F17" s="85" t="s">
        <v>547</v>
      </c>
      <c r="G17" s="85">
        <v>3</v>
      </c>
      <c r="H17" s="4">
        <v>400</v>
      </c>
      <c r="I17" s="4">
        <v>400</v>
      </c>
    </row>
    <row r="18" spans="1:9" ht="15" x14ac:dyDescent="0.2">
      <c r="A18" s="334"/>
      <c r="B18" s="335"/>
      <c r="C18" s="85"/>
      <c r="D18" s="85"/>
      <c r="E18" s="85"/>
      <c r="F18" s="85"/>
      <c r="G18" s="85"/>
      <c r="H18" s="4"/>
      <c r="I18" s="4"/>
    </row>
    <row r="19" spans="1:9" ht="15" x14ac:dyDescent="0.2">
      <c r="A19" s="334"/>
      <c r="B19" s="335"/>
      <c r="C19" s="85"/>
      <c r="D19" s="85"/>
      <c r="E19" s="85"/>
      <c r="F19" s="85"/>
      <c r="G19" s="85"/>
      <c r="H19" s="4"/>
      <c r="I19" s="4"/>
    </row>
    <row r="20" spans="1:9" ht="15" x14ac:dyDescent="0.2">
      <c r="A20" s="334"/>
      <c r="B20" s="335"/>
      <c r="C20" s="85"/>
      <c r="D20" s="85"/>
      <c r="E20" s="85"/>
      <c r="F20" s="85"/>
      <c r="G20" s="85"/>
      <c r="H20" s="4"/>
      <c r="I20" s="4"/>
    </row>
    <row r="21" spans="1:9" ht="15" x14ac:dyDescent="0.2">
      <c r="A21" s="334"/>
      <c r="B21" s="335"/>
      <c r="C21" s="85"/>
      <c r="D21" s="85"/>
      <c r="E21" s="85"/>
      <c r="F21" s="85"/>
      <c r="G21" s="85"/>
      <c r="H21" s="4"/>
      <c r="I21" s="4"/>
    </row>
    <row r="22" spans="1:9" ht="15" x14ac:dyDescent="0.2">
      <c r="A22" s="334"/>
      <c r="B22" s="335"/>
      <c r="C22" s="85"/>
      <c r="D22" s="85"/>
      <c r="E22" s="85"/>
      <c r="F22" s="85"/>
      <c r="G22" s="85"/>
      <c r="H22" s="4"/>
      <c r="I22" s="4"/>
    </row>
    <row r="23" spans="1:9" ht="15" x14ac:dyDescent="0.2">
      <c r="A23" s="334"/>
      <c r="B23" s="335"/>
      <c r="C23" s="85"/>
      <c r="D23" s="85"/>
      <c r="E23" s="85"/>
      <c r="F23" s="85"/>
      <c r="G23" s="85"/>
      <c r="H23" s="4"/>
      <c r="I23" s="4"/>
    </row>
    <row r="24" spans="1:9" ht="15" x14ac:dyDescent="0.2">
      <c r="A24" s="334"/>
      <c r="B24" s="335"/>
      <c r="C24" s="85"/>
      <c r="D24" s="85"/>
      <c r="E24" s="85"/>
      <c r="F24" s="85"/>
      <c r="G24" s="85"/>
      <c r="H24" s="4"/>
      <c r="I24" s="4"/>
    </row>
    <row r="25" spans="1:9" ht="15" x14ac:dyDescent="0.2">
      <c r="A25" s="334"/>
      <c r="B25" s="335"/>
      <c r="C25" s="85"/>
      <c r="D25" s="85"/>
      <c r="E25" s="85"/>
      <c r="F25" s="85"/>
      <c r="G25" s="85"/>
      <c r="H25" s="4"/>
      <c r="I25" s="4"/>
    </row>
    <row r="26" spans="1:9" ht="15" x14ac:dyDescent="0.2">
      <c r="A26" s="334"/>
      <c r="B26" s="335"/>
      <c r="C26" s="85"/>
      <c r="D26" s="85"/>
      <c r="E26" s="85"/>
      <c r="F26" s="85"/>
      <c r="G26" s="85"/>
      <c r="H26" s="4"/>
      <c r="I26" s="4"/>
    </row>
    <row r="27" spans="1:9" ht="15" x14ac:dyDescent="0.2">
      <c r="A27" s="334"/>
      <c r="B27" s="335"/>
      <c r="C27" s="85"/>
      <c r="D27" s="85"/>
      <c r="E27" s="85"/>
      <c r="F27" s="85"/>
      <c r="G27" s="85"/>
      <c r="H27" s="4"/>
      <c r="I27" s="4"/>
    </row>
    <row r="28" spans="1:9" ht="15" x14ac:dyDescent="0.2">
      <c r="A28" s="334"/>
      <c r="B28" s="335"/>
      <c r="C28" s="85"/>
      <c r="D28" s="85"/>
      <c r="E28" s="85"/>
      <c r="F28" s="85"/>
      <c r="G28" s="85"/>
      <c r="H28" s="4"/>
      <c r="I28" s="4"/>
    </row>
    <row r="29" spans="1:9" ht="15" x14ac:dyDescent="0.2">
      <c r="A29" s="334"/>
      <c r="B29" s="335"/>
      <c r="C29" s="85"/>
      <c r="D29" s="85"/>
      <c r="E29" s="85"/>
      <c r="F29" s="85"/>
      <c r="G29" s="85"/>
      <c r="H29" s="4"/>
      <c r="I29" s="4"/>
    </row>
    <row r="30" spans="1:9" ht="15" x14ac:dyDescent="0.2">
      <c r="A30" s="334"/>
      <c r="B30" s="335"/>
      <c r="C30" s="85"/>
      <c r="D30" s="85"/>
      <c r="E30" s="85"/>
      <c r="F30" s="85"/>
      <c r="G30" s="85"/>
      <c r="H30" s="4"/>
      <c r="I30" s="4"/>
    </row>
    <row r="31" spans="1:9" ht="15" x14ac:dyDescent="0.2">
      <c r="A31" s="334"/>
      <c r="B31" s="335"/>
      <c r="C31" s="85"/>
      <c r="D31" s="85"/>
      <c r="E31" s="85"/>
      <c r="F31" s="85"/>
      <c r="G31" s="85"/>
      <c r="H31" s="4"/>
      <c r="I31" s="4"/>
    </row>
    <row r="32" spans="1:9" ht="15" x14ac:dyDescent="0.2">
      <c r="A32" s="334"/>
      <c r="B32" s="335"/>
      <c r="C32" s="85"/>
      <c r="D32" s="85"/>
      <c r="E32" s="85"/>
      <c r="F32" s="85"/>
      <c r="G32" s="85"/>
      <c r="H32" s="4"/>
      <c r="I32" s="4"/>
    </row>
    <row r="33" spans="1:9" ht="15" x14ac:dyDescent="0.2">
      <c r="A33" s="334"/>
      <c r="B33" s="335"/>
      <c r="C33" s="85"/>
      <c r="D33" s="85"/>
      <c r="E33" s="85"/>
      <c r="F33" s="85"/>
      <c r="G33" s="85"/>
      <c r="H33" s="4"/>
      <c r="I33" s="4"/>
    </row>
    <row r="34" spans="1:9" ht="15" x14ac:dyDescent="0.3">
      <c r="A34" s="334"/>
      <c r="B34" s="336"/>
      <c r="C34" s="97"/>
      <c r="D34" s="97"/>
      <c r="E34" s="97"/>
      <c r="F34" s="97"/>
      <c r="G34" s="97" t="s">
        <v>325</v>
      </c>
      <c r="H34" s="84">
        <f>SUM(H9:H33)</f>
        <v>16810</v>
      </c>
      <c r="I34" s="84">
        <f>SUM(I9:I33)</f>
        <v>16810</v>
      </c>
    </row>
    <row r="35" spans="1:9" ht="15" x14ac:dyDescent="0.3">
      <c r="A35" s="211"/>
      <c r="B35" s="211"/>
      <c r="C35" s="211"/>
      <c r="D35" s="211"/>
      <c r="E35" s="211"/>
      <c r="F35" s="211"/>
      <c r="G35" s="179"/>
      <c r="H35" s="179"/>
      <c r="I35" s="184"/>
    </row>
    <row r="36" spans="1:9" ht="15" x14ac:dyDescent="0.3">
      <c r="A36" s="212" t="s">
        <v>336</v>
      </c>
      <c r="B36" s="211"/>
      <c r="C36" s="211"/>
      <c r="D36" s="211"/>
      <c r="E36" s="211"/>
      <c r="F36" s="211"/>
      <c r="G36" s="179"/>
      <c r="H36" s="179"/>
      <c r="I36" s="184"/>
    </row>
    <row r="37" spans="1:9" ht="15" x14ac:dyDescent="0.3">
      <c r="A37" s="212" t="s">
        <v>339</v>
      </c>
      <c r="B37" s="211"/>
      <c r="C37" s="211"/>
      <c r="D37" s="211"/>
      <c r="E37" s="211"/>
      <c r="F37" s="211"/>
      <c r="G37" s="179"/>
      <c r="H37" s="179"/>
      <c r="I37" s="184"/>
    </row>
    <row r="38" spans="1:9" ht="15" x14ac:dyDescent="0.3">
      <c r="A38" s="212"/>
      <c r="B38" s="179"/>
      <c r="C38" s="179"/>
      <c r="D38" s="179"/>
      <c r="E38" s="179"/>
      <c r="F38" s="179"/>
      <c r="G38" s="179"/>
      <c r="H38" s="179"/>
      <c r="I38" s="184"/>
    </row>
    <row r="39" spans="1:9" ht="15" x14ac:dyDescent="0.3">
      <c r="A39" s="212"/>
      <c r="B39" s="179"/>
      <c r="C39" s="179"/>
      <c r="D39" s="179"/>
      <c r="E39" s="179"/>
      <c r="G39" s="179"/>
      <c r="H39" s="179"/>
      <c r="I39" s="184"/>
    </row>
    <row r="40" spans="1:9" x14ac:dyDescent="0.2">
      <c r="A40" s="208"/>
      <c r="B40" s="208"/>
      <c r="C40" s="208"/>
      <c r="D40" s="208"/>
      <c r="E40" s="208"/>
      <c r="F40" s="208"/>
      <c r="G40" s="208"/>
      <c r="H40" s="208"/>
      <c r="I40" s="184"/>
    </row>
    <row r="41" spans="1:9" ht="15" x14ac:dyDescent="0.3">
      <c r="A41" s="185" t="s">
        <v>107</v>
      </c>
      <c r="B41" s="179"/>
      <c r="C41" s="179"/>
      <c r="D41" s="179"/>
      <c r="E41" s="179"/>
      <c r="F41" s="179"/>
      <c r="G41" s="179"/>
      <c r="H41" s="179"/>
      <c r="I41" s="184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84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86"/>
      <c r="I43" s="184"/>
    </row>
    <row r="44" spans="1:9" ht="15" x14ac:dyDescent="0.3">
      <c r="A44" s="185"/>
      <c r="B44" s="185" t="s">
        <v>266</v>
      </c>
      <c r="C44" s="185"/>
      <c r="D44" s="185"/>
      <c r="E44" s="185"/>
      <c r="F44" s="185"/>
      <c r="G44" s="179"/>
      <c r="H44" s="186"/>
      <c r="I44" s="184"/>
    </row>
    <row r="45" spans="1:9" ht="15" x14ac:dyDescent="0.3">
      <c r="A45" s="179"/>
      <c r="B45" s="179" t="s">
        <v>265</v>
      </c>
      <c r="C45" s="179"/>
      <c r="D45" s="179"/>
      <c r="E45" s="179"/>
      <c r="F45" s="179"/>
      <c r="G45" s="179"/>
      <c r="H45" s="186"/>
      <c r="I45" s="184"/>
    </row>
    <row r="46" spans="1:9" x14ac:dyDescent="0.2">
      <c r="A46" s="187"/>
      <c r="B46" s="187" t="s">
        <v>139</v>
      </c>
      <c r="C46" s="187"/>
      <c r="D46" s="187"/>
      <c r="E46" s="187"/>
      <c r="F46" s="187"/>
      <c r="G46" s="180"/>
      <c r="H46" s="180"/>
      <c r="I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428</v>
      </c>
      <c r="B1" s="72"/>
      <c r="C1" s="75"/>
      <c r="D1" s="75"/>
      <c r="E1" s="75"/>
      <c r="F1" s="75"/>
      <c r="G1" s="465" t="s">
        <v>109</v>
      </c>
      <c r="H1" s="465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3" t="str">
        <f>'ფორმა N1'!L2</f>
        <v>01.01.20-31.12.20</v>
      </c>
      <c r="H2" s="463"/>
    </row>
    <row r="3" spans="1:10" ht="15" x14ac:dyDescent="0.3">
      <c r="A3" s="74"/>
      <c r="B3" s="74"/>
      <c r="C3" s="74"/>
      <c r="D3" s="74"/>
      <c r="E3" s="74"/>
      <c r="F3" s="74"/>
      <c r="G3" s="200"/>
      <c r="H3" s="200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5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199"/>
      <c r="B7" s="199"/>
      <c r="C7" s="199"/>
      <c r="D7" s="203"/>
      <c r="E7" s="199"/>
      <c r="F7" s="199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3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3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11"/>
      <c r="B35" s="211"/>
      <c r="C35" s="211"/>
      <c r="D35" s="211"/>
      <c r="E35" s="211"/>
      <c r="F35" s="211"/>
      <c r="G35" s="211"/>
      <c r="H35" s="179"/>
      <c r="I35" s="179"/>
    </row>
    <row r="36" spans="1:9" ht="15" x14ac:dyDescent="0.3">
      <c r="A36" s="212" t="s">
        <v>381</v>
      </c>
      <c r="B36" s="212"/>
      <c r="C36" s="211"/>
      <c r="D36" s="211"/>
      <c r="E36" s="211"/>
      <c r="F36" s="211"/>
      <c r="G36" s="211"/>
      <c r="H36" s="179"/>
      <c r="I36" s="179"/>
    </row>
    <row r="37" spans="1:9" ht="15" x14ac:dyDescent="0.3">
      <c r="A37" s="212" t="s">
        <v>332</v>
      </c>
      <c r="B37" s="212"/>
      <c r="C37" s="211"/>
      <c r="D37" s="211"/>
      <c r="E37" s="211"/>
      <c r="F37" s="211"/>
      <c r="G37" s="211"/>
      <c r="H37" s="179"/>
      <c r="I37" s="179"/>
    </row>
    <row r="38" spans="1:9" ht="15" x14ac:dyDescent="0.3">
      <c r="A38" s="212"/>
      <c r="B38" s="212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12"/>
      <c r="B39" s="212"/>
      <c r="C39" s="179"/>
      <c r="D39" s="179"/>
      <c r="E39" s="179"/>
      <c r="F39" s="179"/>
      <c r="G39" s="179"/>
      <c r="H39" s="179"/>
      <c r="I39" s="179"/>
    </row>
    <row r="40" spans="1:9" x14ac:dyDescent="0.2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 x14ac:dyDescent="0.3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399</v>
      </c>
      <c r="D44" s="185"/>
      <c r="E44" s="211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7" zoomScale="85" zoomScaleSheetLayoutView="85" workbookViewId="0">
      <selection activeCell="K39" sqref="K39"/>
    </sheetView>
  </sheetViews>
  <sheetFormatPr defaultRowHeight="12.75" x14ac:dyDescent="0.2"/>
  <cols>
    <col min="1" max="1" width="5.42578125" style="180" customWidth="1"/>
    <col min="2" max="2" width="19.140625" style="180" bestFit="1" customWidth="1"/>
    <col min="3" max="3" width="27.5703125" style="180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70" t="s">
        <v>471</v>
      </c>
      <c r="B2" s="470"/>
      <c r="C2" s="470"/>
      <c r="D2" s="470"/>
      <c r="E2" s="470"/>
      <c r="F2" s="340"/>
      <c r="G2" s="75"/>
      <c r="H2" s="75"/>
      <c r="I2" s="75"/>
      <c r="J2" s="75"/>
      <c r="K2" s="341"/>
      <c r="L2" s="342"/>
      <c r="M2" s="342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41"/>
      <c r="L3" s="463" t="str">
        <f>'ფორმა N1'!L2</f>
        <v>01.01.20-31.12.20</v>
      </c>
      <c r="M3" s="463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341"/>
      <c r="L4" s="341"/>
      <c r="M4" s="341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5" t="str">
        <f>'ფორმა N1'!A5</f>
        <v>საქართველოს კონსერვატიული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338"/>
      <c r="B8" s="351"/>
      <c r="C8" s="338"/>
      <c r="D8" s="338"/>
      <c r="E8" s="338"/>
      <c r="F8" s="338"/>
      <c r="G8" s="338"/>
      <c r="H8" s="338"/>
      <c r="I8" s="338"/>
      <c r="J8" s="338"/>
      <c r="K8" s="76"/>
      <c r="L8" s="76"/>
      <c r="M8" s="76"/>
    </row>
    <row r="9" spans="1:13" ht="45" x14ac:dyDescent="0.2">
      <c r="A9" s="88" t="s">
        <v>64</v>
      </c>
      <c r="B9" s="88" t="s">
        <v>477</v>
      </c>
      <c r="C9" s="88" t="s">
        <v>442</v>
      </c>
      <c r="D9" s="88" t="s">
        <v>443</v>
      </c>
      <c r="E9" s="88" t="s">
        <v>444</v>
      </c>
      <c r="F9" s="88" t="s">
        <v>445</v>
      </c>
      <c r="G9" s="88" t="s">
        <v>446</v>
      </c>
      <c r="H9" s="88" t="s">
        <v>447</v>
      </c>
      <c r="I9" s="88" t="s">
        <v>448</v>
      </c>
      <c r="J9" s="88" t="s">
        <v>449</v>
      </c>
      <c r="K9" s="88" t="s">
        <v>450</v>
      </c>
      <c r="L9" s="88" t="s">
        <v>451</v>
      </c>
      <c r="M9" s="88" t="s">
        <v>311</v>
      </c>
    </row>
    <row r="10" spans="1:13" ht="30" x14ac:dyDescent="0.2">
      <c r="A10" s="96">
        <v>1</v>
      </c>
      <c r="B10" s="437">
        <v>44109</v>
      </c>
      <c r="C10" s="325" t="s">
        <v>347</v>
      </c>
      <c r="D10" s="96" t="s">
        <v>561</v>
      </c>
      <c r="E10" s="96">
        <v>204876606</v>
      </c>
      <c r="F10" s="96" t="s">
        <v>562</v>
      </c>
      <c r="G10" s="96">
        <v>0</v>
      </c>
      <c r="H10" s="96">
        <v>0</v>
      </c>
      <c r="I10" s="96">
        <v>0</v>
      </c>
      <c r="J10" s="96">
        <v>0</v>
      </c>
      <c r="K10" s="4">
        <v>0</v>
      </c>
      <c r="L10" s="4">
        <v>6000</v>
      </c>
      <c r="M10" s="96"/>
    </row>
    <row r="11" spans="1:13" ht="15" x14ac:dyDescent="0.2">
      <c r="A11" s="96">
        <v>2</v>
      </c>
      <c r="B11" s="358"/>
      <c r="C11" s="325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58"/>
      <c r="C12" s="325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58"/>
      <c r="C13" s="325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58"/>
      <c r="C14" s="325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58"/>
      <c r="C15" s="325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58"/>
      <c r="C16" s="325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58"/>
      <c r="C17" s="325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58"/>
      <c r="C18" s="325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58"/>
      <c r="C19" s="325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58"/>
      <c r="C20" s="325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58"/>
      <c r="C21" s="325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58"/>
      <c r="C22" s="325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58"/>
      <c r="C23" s="325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58"/>
      <c r="C24" s="325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58"/>
      <c r="C25" s="325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58"/>
      <c r="C26" s="325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58"/>
      <c r="C27" s="325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58"/>
      <c r="C28" s="325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58"/>
      <c r="C29" s="325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58"/>
      <c r="C30" s="325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58"/>
      <c r="C31" s="325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58"/>
      <c r="C32" s="325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58"/>
      <c r="C33" s="325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59"/>
      <c r="C34" s="325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59"/>
      <c r="C35" s="325"/>
      <c r="D35" s="97"/>
      <c r="E35" s="97"/>
      <c r="F35" s="97"/>
      <c r="G35" s="97"/>
      <c r="H35" s="85"/>
      <c r="I35" s="85"/>
      <c r="J35" s="85"/>
      <c r="K35" s="85" t="s">
        <v>452</v>
      </c>
      <c r="L35" s="84">
        <f>SUM(L10:L34)</f>
        <v>6000</v>
      </c>
      <c r="M35" s="85"/>
    </row>
    <row r="36" spans="1:13" ht="15" x14ac:dyDescent="0.3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179"/>
    </row>
    <row r="37" spans="1:13" ht="15" x14ac:dyDescent="0.3">
      <c r="A37" s="212" t="s">
        <v>453</v>
      </c>
      <c r="B37" s="212"/>
      <c r="C37" s="212"/>
      <c r="D37" s="211"/>
      <c r="E37" s="211"/>
      <c r="F37" s="211"/>
      <c r="G37" s="211"/>
      <c r="H37" s="211"/>
      <c r="I37" s="211"/>
      <c r="J37" s="211"/>
      <c r="K37" s="211"/>
      <c r="L37" s="179"/>
    </row>
    <row r="38" spans="1:13" ht="15" x14ac:dyDescent="0.3">
      <c r="A38" s="212" t="s">
        <v>454</v>
      </c>
      <c r="B38" s="212"/>
      <c r="C38" s="212"/>
      <c r="D38" s="211"/>
      <c r="E38" s="211"/>
      <c r="F38" s="211"/>
      <c r="G38" s="211"/>
      <c r="H38" s="211"/>
      <c r="I38" s="211"/>
      <c r="J38" s="211"/>
      <c r="K38" s="211"/>
      <c r="L38" s="179"/>
    </row>
    <row r="39" spans="1:13" ht="15" x14ac:dyDescent="0.3">
      <c r="A39" s="196" t="s">
        <v>455</v>
      </c>
      <c r="B39" s="196"/>
      <c r="C39" s="212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 x14ac:dyDescent="0.3">
      <c r="A40" s="196" t="s">
        <v>472</v>
      </c>
      <c r="B40" s="196"/>
      <c r="C40" s="212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.75" customHeight="1" x14ac:dyDescent="0.2">
      <c r="A41" s="475" t="s">
        <v>473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</row>
    <row r="42" spans="1:13" ht="15.75" customHeight="1" x14ac:dyDescent="0.2">
      <c r="A42" s="475"/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</row>
    <row r="43" spans="1:13" x14ac:dyDescent="0.2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</row>
    <row r="44" spans="1:13" ht="15" x14ac:dyDescent="0.3">
      <c r="A44" s="471" t="s">
        <v>107</v>
      </c>
      <c r="B44" s="471"/>
      <c r="C44" s="471"/>
      <c r="D44" s="326"/>
      <c r="E44" s="327"/>
      <c r="F44" s="327"/>
      <c r="G44" s="326"/>
      <c r="H44" s="326"/>
      <c r="I44" s="326"/>
      <c r="J44" s="326"/>
      <c r="K44" s="326"/>
      <c r="L44" s="179"/>
    </row>
    <row r="45" spans="1:13" ht="15" x14ac:dyDescent="0.3">
      <c r="A45" s="326"/>
      <c r="B45" s="326"/>
      <c r="C45" s="327"/>
      <c r="D45" s="326"/>
      <c r="E45" s="327"/>
      <c r="F45" s="327"/>
      <c r="G45" s="326"/>
      <c r="H45" s="326"/>
      <c r="I45" s="326"/>
      <c r="J45" s="326"/>
      <c r="K45" s="328"/>
      <c r="L45" s="179"/>
    </row>
    <row r="46" spans="1:13" ht="15" customHeight="1" x14ac:dyDescent="0.3">
      <c r="A46" s="326"/>
      <c r="B46" s="326"/>
      <c r="C46" s="327"/>
      <c r="D46" s="472" t="s">
        <v>263</v>
      </c>
      <c r="E46" s="472"/>
      <c r="F46" s="339"/>
      <c r="G46" s="330"/>
      <c r="H46" s="473" t="s">
        <v>457</v>
      </c>
      <c r="I46" s="473"/>
      <c r="J46" s="473"/>
      <c r="K46" s="331"/>
      <c r="L46" s="179"/>
    </row>
    <row r="47" spans="1:13" ht="15" x14ac:dyDescent="0.3">
      <c r="A47" s="326"/>
      <c r="B47" s="326"/>
      <c r="C47" s="327"/>
      <c r="D47" s="326"/>
      <c r="E47" s="327"/>
      <c r="F47" s="327"/>
      <c r="G47" s="326"/>
      <c r="H47" s="474"/>
      <c r="I47" s="474"/>
      <c r="J47" s="474"/>
      <c r="K47" s="331"/>
      <c r="L47" s="179"/>
    </row>
    <row r="48" spans="1:13" ht="15" x14ac:dyDescent="0.3">
      <c r="A48" s="326"/>
      <c r="B48" s="326"/>
      <c r="C48" s="327"/>
      <c r="D48" s="469" t="s">
        <v>139</v>
      </c>
      <c r="E48" s="469"/>
      <c r="F48" s="339"/>
      <c r="G48" s="330"/>
      <c r="H48" s="326"/>
      <c r="I48" s="326"/>
      <c r="J48" s="326"/>
      <c r="K48" s="326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2021-01-29T10:23:14Z</cp:lastPrinted>
  <dcterms:created xsi:type="dcterms:W3CDTF">2011-12-27T13:20:18Z</dcterms:created>
  <dcterms:modified xsi:type="dcterms:W3CDTF">2021-01-29T10:30:30Z</dcterms:modified>
</cp:coreProperties>
</file>